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Bid Worksheet" sheetId="1" r:id="rId1"/>
    <sheet name="UNIT CODES" sheetId="4" r:id="rId2"/>
    <sheet name="RENTALS" sheetId="5" r:id="rId3"/>
  </sheets>
  <definedNames>
    <definedName name="_xlnm.Print_Area" localSheetId="0">'Bid Worksheet'!$A$1:$J$158</definedName>
  </definedNames>
  <calcPr calcId="145621"/>
</workbook>
</file>

<file path=xl/calcChain.xml><?xml version="1.0" encoding="utf-8"?>
<calcChain xmlns="http://schemas.openxmlformats.org/spreadsheetml/2006/main">
  <c r="I96" i="1" l="1"/>
  <c r="H96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H127" i="1" l="1"/>
  <c r="H155" i="1" s="1"/>
  <c r="I57" i="1"/>
  <c r="H131" i="1" l="1"/>
  <c r="F146" i="1" l="1"/>
  <c r="H146" i="1" s="1"/>
  <c r="H133" i="1" l="1"/>
  <c r="H130" i="1"/>
  <c r="H140" i="1"/>
  <c r="H138" i="1"/>
  <c r="I149" i="1" l="1"/>
  <c r="H132" i="1" l="1"/>
  <c r="H134" i="1" s="1"/>
  <c r="H156" i="1" s="1"/>
  <c r="F148" i="1" l="1"/>
  <c r="H148" i="1" s="1"/>
  <c r="I111" i="1"/>
  <c r="I110" i="1"/>
  <c r="I109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111" i="1"/>
  <c r="H110" i="1"/>
  <c r="H109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114" i="1" l="1"/>
  <c r="H115" i="1" s="1"/>
  <c r="H112" i="1"/>
  <c r="H113" i="1" s="1"/>
  <c r="F147" i="1"/>
  <c r="H147" i="1" s="1"/>
  <c r="F145" i="1"/>
  <c r="H145" i="1" s="1"/>
  <c r="H141" i="1"/>
  <c r="H137" i="1"/>
  <c r="I112" i="1"/>
  <c r="D121" i="1" s="1"/>
  <c r="H149" i="1" l="1"/>
  <c r="H158" i="1" s="1"/>
  <c r="H121" i="1"/>
  <c r="H153" i="1" s="1"/>
  <c r="H116" i="1"/>
  <c r="H117" i="1" s="1"/>
  <c r="H118" i="1" s="1"/>
  <c r="H152" i="1" s="1"/>
  <c r="D124" i="1"/>
  <c r="H124" i="1" s="1"/>
  <c r="H154" i="1" s="1"/>
  <c r="I113" i="1" l="1"/>
  <c r="I116" i="1" s="1"/>
  <c r="I120" i="1" s="1"/>
  <c r="F139" i="1" s="1"/>
  <c r="H139" i="1" s="1"/>
  <c r="H142" i="1" s="1"/>
  <c r="H157" i="1" s="1"/>
  <c r="H160" i="1" s="1"/>
  <c r="G1" i="1" s="1"/>
</calcChain>
</file>

<file path=xl/sharedStrings.xml><?xml version="1.0" encoding="utf-8"?>
<sst xmlns="http://schemas.openxmlformats.org/spreadsheetml/2006/main" count="443" uniqueCount="198">
  <si>
    <t>Description</t>
  </si>
  <si>
    <t>Quantity</t>
  </si>
  <si>
    <t>Trade Price</t>
  </si>
  <si>
    <t>Unit</t>
  </si>
  <si>
    <t>Labor</t>
  </si>
  <si>
    <t>Total Material</t>
  </si>
  <si>
    <t>Total Hours</t>
  </si>
  <si>
    <t>Tax</t>
  </si>
  <si>
    <t>Markup</t>
  </si>
  <si>
    <t>Direct Labor</t>
  </si>
  <si>
    <t>Man Hours</t>
  </si>
  <si>
    <t>Rate</t>
  </si>
  <si>
    <t>Total</t>
  </si>
  <si>
    <t>Composite Labor Rate</t>
  </si>
  <si>
    <t>Indirect Labor</t>
  </si>
  <si>
    <t>%</t>
  </si>
  <si>
    <t>% of MH</t>
  </si>
  <si>
    <t>Sub Contractor</t>
  </si>
  <si>
    <t>Sub Total</t>
  </si>
  <si>
    <t>General Expenses</t>
  </si>
  <si>
    <t>QTY</t>
  </si>
  <si>
    <t>Cost</t>
  </si>
  <si>
    <t>Site Gas</t>
  </si>
  <si>
    <t>Equipment</t>
  </si>
  <si>
    <t>Estimate</t>
  </si>
  <si>
    <t>C</t>
  </si>
  <si>
    <t>UNIT CODES</t>
  </si>
  <si>
    <t>VALUES</t>
  </si>
  <si>
    <t>E</t>
  </si>
  <si>
    <t>M</t>
  </si>
  <si>
    <t>Vendor</t>
  </si>
  <si>
    <t>Project Manager</t>
  </si>
  <si>
    <t>Quoted Materials</t>
  </si>
  <si>
    <t>SUB Total</t>
  </si>
  <si>
    <t>Bulk Material</t>
  </si>
  <si>
    <t>Quoted Material</t>
  </si>
  <si>
    <t>Packer By The</t>
  </si>
  <si>
    <t>Total Job</t>
  </si>
  <si>
    <t>Permit</t>
  </si>
  <si>
    <t>Quote</t>
  </si>
  <si>
    <t>Number of men on job</t>
  </si>
  <si>
    <t>number of trucks</t>
  </si>
  <si>
    <t>Truck days</t>
  </si>
  <si>
    <t xml:space="preserve"> Round trip Miles</t>
  </si>
  <si>
    <t>Estimated fuel Cost per gallon</t>
  </si>
  <si>
    <t>Estimated miles per gallon</t>
  </si>
  <si>
    <t>Truck fuel Cost</t>
  </si>
  <si>
    <t>Estimated Equipment Fuel cost</t>
  </si>
  <si>
    <t>Fuel</t>
  </si>
  <si>
    <t>Temporary Power</t>
  </si>
  <si>
    <t>Fire Alarm</t>
  </si>
  <si>
    <t>Voice Data</t>
  </si>
  <si>
    <t>Acceptance Testing</t>
  </si>
  <si>
    <t>Lighting Quote</t>
  </si>
  <si>
    <t xml:space="preserve">Gear Quote </t>
  </si>
  <si>
    <t>Excavator By The Day</t>
  </si>
  <si>
    <t>Suppliers &amp; Subcontractors</t>
  </si>
  <si>
    <t>LIGHTING</t>
  </si>
  <si>
    <t>Elliott Supply</t>
  </si>
  <si>
    <t>GEAR</t>
  </si>
  <si>
    <t>Midstate Supply</t>
  </si>
  <si>
    <t>RENTALS</t>
  </si>
  <si>
    <t>Excavators</t>
  </si>
  <si>
    <t xml:space="preserve">Daily </t>
  </si>
  <si>
    <t xml:space="preserve">Monthly </t>
  </si>
  <si>
    <t>Weekly</t>
  </si>
  <si>
    <t>Trencher</t>
  </si>
  <si>
    <t>Bobcat</t>
  </si>
  <si>
    <t>Auger Attachment</t>
  </si>
  <si>
    <t>Packer</t>
  </si>
  <si>
    <t xml:space="preserve">Slab Saw </t>
  </si>
  <si>
    <t>Breaker</t>
  </si>
  <si>
    <t>Core Drill</t>
  </si>
  <si>
    <t>Sizzor Narrow</t>
  </si>
  <si>
    <t>Sizzor All Terain</t>
  </si>
  <si>
    <t>40' Manlift</t>
  </si>
  <si>
    <t>Reach Forklift</t>
  </si>
  <si>
    <t>Incidental Labor</t>
  </si>
  <si>
    <t>Man lift By The</t>
  </si>
  <si>
    <t>Job man-hours</t>
  </si>
  <si>
    <t>Travel Time</t>
  </si>
  <si>
    <t>Forklift By The</t>
  </si>
  <si>
    <t>Teche Electric</t>
  </si>
  <si>
    <t>Acceptance</t>
  </si>
  <si>
    <t xml:space="preserve"> Security Access</t>
  </si>
  <si>
    <t>Access</t>
  </si>
  <si>
    <t xml:space="preserve">Rental Equipment Transportation </t>
  </si>
  <si>
    <t>SQ FT</t>
  </si>
  <si>
    <t>SQ FT cost</t>
  </si>
  <si>
    <t>Shunt Trip Breaker on hoods assumed to be provided with hoods</t>
  </si>
  <si>
    <t>BID #   Flushing Ave</t>
  </si>
  <si>
    <t>Bid Worksheet: 06-19-009</t>
  </si>
  <si>
    <t>Fixture A</t>
  </si>
  <si>
    <t>Fixture EM</t>
  </si>
  <si>
    <t>Fixture X</t>
  </si>
  <si>
    <t>Transformer</t>
  </si>
  <si>
    <t>Panel P1</t>
  </si>
  <si>
    <t xml:space="preserve">  1/2" CONDUIT - EMT</t>
  </si>
  <si>
    <t xml:space="preserve">  3/4" CONDUIT - EMT</t>
  </si>
  <si>
    <t>1"     CONDUIT - EMT</t>
  </si>
  <si>
    <t>1 1/2" CONDUIT - EMT</t>
  </si>
  <si>
    <t>2 1/2" CONDUIT - EMT</t>
  </si>
  <si>
    <t>1 1/2" ELBOW 90 DEG - EMT</t>
  </si>
  <si>
    <t>2 1/2" ELBOW 90 DEG - EMT</t>
  </si>
  <si>
    <t xml:space="preserve">  1/2" CONN SS STL - EMT</t>
  </si>
  <si>
    <t xml:space="preserve">  3/4" CONN SS STL - EMT</t>
  </si>
  <si>
    <t>1"     CONN SS STL - EMT</t>
  </si>
  <si>
    <t>1 1/2" CONN SS STL - EMT</t>
  </si>
  <si>
    <t>2 1/2" CONN SS STL - EMT</t>
  </si>
  <si>
    <t xml:space="preserve">  1/2" COUPLING SS STL - EMT</t>
  </si>
  <si>
    <t xml:space="preserve">  3/4" COUPLING SS STL - EMT</t>
  </si>
  <si>
    <t>1"     COUPLING SS STL - EMT</t>
  </si>
  <si>
    <t>1 1/2" COUPLING SS STL - EMT</t>
  </si>
  <si>
    <t>2 1/2" COUPLING SS STL - EMT</t>
  </si>
  <si>
    <t xml:space="preserve">  3/4" CONN THRD HUB INSUL W/ GRD LUG  MALL STG2</t>
  </si>
  <si>
    <t xml:space="preserve">  3/4" LOCKNUT - STEEL</t>
  </si>
  <si>
    <t xml:space="preserve">  1/2" 1-H STRAP - RMC - STEEL</t>
  </si>
  <si>
    <t xml:space="preserve">  1/2" 1-H STRAP - EMT - STEEL</t>
  </si>
  <si>
    <t xml:space="preserve">  3/4" 1-H STRAP - EMT - STEEL</t>
  </si>
  <si>
    <t>1"     1-H STRAP - EMT - STEEL</t>
  </si>
  <si>
    <t>1 1/2" 1-H STRAP - EMT - STEEL</t>
  </si>
  <si>
    <t>1/2 OR 3/4" SNAP CLOSE CLIP - SIDE MNT TO MTL STUD SUPPORT</t>
  </si>
  <si>
    <t xml:space="preserve">  1/2" FLEX - STEEL</t>
  </si>
  <si>
    <t xml:space="preserve">  3/4" FLEX - STEEL</t>
  </si>
  <si>
    <t xml:space="preserve">  1/2" CONN FLEX DC SQUEEZE STRAIGHT</t>
  </si>
  <si>
    <t xml:space="preserve">  3/4" CONN FLEX DC SQUEEZE STRAIGHT</t>
  </si>
  <si>
    <t xml:space="preserve">  1/2" FLEX - LIQUIDTIGHT METALLIC - GRAY</t>
  </si>
  <si>
    <t xml:space="preserve">  3/4" FLEX - LIQUIDTIGHT METALLIC - GRAY</t>
  </si>
  <si>
    <t>1"     FLEX - LIQUIDTIGHT METALLIC - GRAY</t>
  </si>
  <si>
    <t>1 1/2" FLEX - LIQUIDTIGHT METALLIC - GRAY</t>
  </si>
  <si>
    <t>2 1/2" FLEX - LIQUIDTIGHT METALLIC - GRAY</t>
  </si>
  <si>
    <t xml:space="preserve">  1/2" CONN STRAIGHT - LIQUIDTIGHT DIECAST</t>
  </si>
  <si>
    <t xml:space="preserve">  3/4" CONN STRAIGHT - LIQUIDTIGHT DIECAST</t>
  </si>
  <si>
    <t>1 1/2" CONN STRAIGHT - LIQUIDTIGHT DIECAST</t>
  </si>
  <si>
    <t>2 1/2" CONN STRAIGHT - LIQUIDTIGHT DIECAST</t>
  </si>
  <si>
    <t>1"     CONN STRAIGHT INSUL - LIQUIDTIGHT DIECAST</t>
  </si>
  <si>
    <t>#12 THHN BLACK</t>
  </si>
  <si>
    <t>#10 THHN BLACK</t>
  </si>
  <si>
    <t># 2 THHN BLACK</t>
  </si>
  <si>
    <t>#4/0 THHN BLACK</t>
  </si>
  <si>
    <t># 8 THHN BLack</t>
  </si>
  <si>
    <t># 4 THHN BLack</t>
  </si>
  <si>
    <t>#12/3C CORD - SOW</t>
  </si>
  <si>
    <t>#12/3C CORD CONN - SO -   3/4" HUB</t>
  </si>
  <si>
    <t>COMPRESSION LUG - CU W/ 1- 13/32" HOLE - #4/0 CU WIRE</t>
  </si>
  <si>
    <t>WIRE CONN YEL</t>
  </si>
  <si>
    <t>WIRE CONN RED</t>
  </si>
  <si>
    <t>4x 1 1/2" OCT BOX COMB KO</t>
  </si>
  <si>
    <t>4x 1 1/2" OCT BOX AC-90 CLAMP W/ BAR HNGR</t>
  </si>
  <si>
    <t>4x 1 1/2" SQ BOX COMB KO</t>
  </si>
  <si>
    <t>4x 1 1/2" SQ BOX COMB KO W/ FLUSH MTL STUD BRKT</t>
  </si>
  <si>
    <t>4x 2 1/8" SQ BOX COMB KO</t>
  </si>
  <si>
    <t>4" SQ 1G PLSTR RING 5/8" RISE</t>
  </si>
  <si>
    <t>4" SQ BLANK COVER</t>
  </si>
  <si>
    <t>4 11/16x 1 1/2" SQ BOX COMB KO</t>
  </si>
  <si>
    <t>4 11/16" SQ BLANK COVER 1/2" KO</t>
  </si>
  <si>
    <t>4 11/16" SQ 1G PLSTR RING 5/8" RISE</t>
  </si>
  <si>
    <t>GROUND SCREW W/ INSUL #12 LEAD</t>
  </si>
  <si>
    <t>#10x 1     P/H SELF-TAP SCREW</t>
  </si>
  <si>
    <t>#8x   1/2 WAFER HEAD SHEET MTL SCREW</t>
  </si>
  <si>
    <t>#12 CEILING WIRE</t>
  </si>
  <si>
    <t>Misc Hardware</t>
  </si>
  <si>
    <t>1G TGL SWITCH PLATE - PLASTIC IVY</t>
  </si>
  <si>
    <t>1G SINGLE REC PLATE - PLASTIC IVY</t>
  </si>
  <si>
    <t>1G DUPLEX REC PLATE - PLASTIC IVY</t>
  </si>
  <si>
    <t>20A 120-277V S/P SW - TOGGLE IVY (SG)</t>
  </si>
  <si>
    <t>120/277V WALL OCC SWITCH  IVY</t>
  </si>
  <si>
    <t>1G DECORATOR PLATE IVY</t>
  </si>
  <si>
    <t>20A 125V 3W SGL REC - BRN (SG)</t>
  </si>
  <si>
    <t>30A 250V 3W 1PH REC - BLK (SG)</t>
  </si>
  <si>
    <t>20A 125V DUP REC - IVY (SG)</t>
  </si>
  <si>
    <t>20A 125V 3W STRAIGHT PLUG - BLK (SG)</t>
  </si>
  <si>
    <t>30A 250V 3W 4-POS ANGLE PLUG - BLK (SG)</t>
  </si>
  <si>
    <t>2P MOTOR SWITCH TGL OP - S/S PLT</t>
  </si>
  <si>
    <t>BPB RECEIVING AND UNLOAD</t>
  </si>
  <si>
    <t>BPB PUT INTO PLACE</t>
  </si>
  <si>
    <t>100A 3P BREAKER BOLT-ON</t>
  </si>
  <si>
    <t>30A 250V DSN SW FUSIBLE - NEMA  1</t>
  </si>
  <si>
    <t>30A 250V DSN SW FUSIBLE - NEMA  3R</t>
  </si>
  <si>
    <t>60A 250V DSN SW FUSIBLE - NEMA  3R</t>
  </si>
  <si>
    <t>30A FUSE 250V TIME DELAY CLASS RK1</t>
  </si>
  <si>
    <t>TRANSFORMER RECEIVE AND UNLOAD</t>
  </si>
  <si>
    <t>TRANSFORMER PUT INTO PLACE</t>
  </si>
  <si>
    <t>TRANSFORMER WALL MNTG BRACKET TO 45KVA</t>
  </si>
  <si>
    <t># 8 WIRE POWER TERM</t>
  </si>
  <si>
    <t># 4 WIRE POWER TERM</t>
  </si>
  <si>
    <t># 2 WIRE POWER TERM</t>
  </si>
  <si>
    <t>#4/0 WIRE POWER TERM</t>
  </si>
  <si>
    <t>COOLER LIGHTS</t>
  </si>
  <si>
    <t>HOOD LIGHTS</t>
  </si>
  <si>
    <t>Metal cover W 1/2" KO</t>
  </si>
  <si>
    <t>Retractabble Reel Plug</t>
  </si>
  <si>
    <t>60A FUSE 250V TIME DELAY CLASS RK1</t>
  </si>
  <si>
    <t xml:space="preserve">There are no special systems as part of this estimate. </t>
  </si>
  <si>
    <t xml:space="preserve">Lighting and controllers to be supplied by others. </t>
  </si>
  <si>
    <t>DEMO</t>
  </si>
  <si>
    <t>The cost of the new breaker in the exsisting distribution panel is unknown so we have made a allowance of $350.00</t>
  </si>
  <si>
    <t>I did not have time to get a quote on the new panel and transformer so I used a allowance of $4,000.00 for that.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</si>
</sst>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88">
    <xf numFmtId="0" fontId="0" fillId="0" borderId="0" xfId="0"/>
    <xf numFmtId="0" fontId="16" fillId="0" borderId="0" xfId="0" applyFont="1"/>
    <xf numFmtId="0" fontId="18" fillId="0" borderId="0" xfId="0" applyFont="1"/>
    <xf numFmtId="0" fontId="16" fillId="0" borderId="1" xfId="0" applyFont="1" applyBorder="1"/>
    <xf numFmtId="164" fontId="16" fillId="0" borderId="1" xfId="0" applyNumberFormat="1" applyFont="1" applyBorder="1"/>
    <xf numFmtId="164" fontId="16" fillId="2" borderId="1" xfId="0" applyNumberFormat="1" applyFont="1" applyFill="1" applyBorder="1"/>
    <xf numFmtId="165" fontId="16" fillId="0" borderId="0" xfId="1" applyNumberFormat="1" applyFont="1"/>
    <xf numFmtId="9" fontId="16" fillId="0" borderId="0" xfId="1" applyFont="1"/>
    <xf numFmtId="164" fontId="18" fillId="3" borderId="0" xfId="0" applyNumberFormat="1" applyFont="1" applyFill="1" applyBorder="1"/>
    <xf numFmtId="0" fontId="16" fillId="0" borderId="0" xfId="0" applyFont="1" applyAlignment="1">
      <alignment horizontal="center"/>
    </xf>
    <xf numFmtId="164" fontId="18" fillId="2" borderId="1" xfId="0" applyNumberFormat="1" applyFont="1" applyFill="1" applyBorder="1"/>
    <xf numFmtId="9" fontId="16" fillId="0" borderId="1" xfId="1" applyFont="1" applyBorder="1"/>
    <xf numFmtId="0" fontId="16" fillId="0" borderId="0" xfId="0" applyFont="1" applyBorder="1"/>
    <xf numFmtId="9" fontId="16" fillId="0" borderId="1" xfId="0" applyNumberFormat="1" applyFont="1" applyBorder="1"/>
    <xf numFmtId="0" fontId="15" fillId="0" borderId="0" xfId="0" applyFont="1"/>
    <xf numFmtId="164" fontId="15" fillId="2" borderId="1" xfId="0" applyNumberFormat="1" applyFont="1" applyFill="1" applyBorder="1"/>
    <xf numFmtId="9" fontId="16" fillId="0" borderId="0" xfId="1" applyFont="1" applyBorder="1"/>
    <xf numFmtId="0" fontId="15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16" fillId="2" borderId="0" xfId="0" applyNumberFormat="1" applyFont="1" applyFill="1" applyBorder="1"/>
    <xf numFmtId="0" fontId="16" fillId="2" borderId="0" xfId="0" applyFont="1" applyFill="1" applyBorder="1"/>
    <xf numFmtId="9" fontId="16" fillId="0" borderId="0" xfId="0" applyNumberFormat="1" applyFont="1"/>
    <xf numFmtId="0" fontId="14" fillId="0" borderId="0" xfId="0" applyFont="1"/>
    <xf numFmtId="0" fontId="18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9" fillId="2" borderId="1" xfId="0" applyNumberFormat="1" applyFont="1" applyFill="1" applyBorder="1"/>
    <xf numFmtId="2" fontId="15" fillId="2" borderId="1" xfId="0" applyNumberFormat="1" applyFont="1" applyFill="1" applyBorder="1"/>
    <xf numFmtId="2" fontId="16" fillId="2" borderId="1" xfId="0" applyNumberFormat="1" applyFont="1" applyFill="1" applyBorder="1"/>
    <xf numFmtId="0" fontId="13" fillId="0" borderId="0" xfId="0" applyFont="1"/>
    <xf numFmtId="0" fontId="13" fillId="0" borderId="0" xfId="0" applyFont="1" applyAlignment="1">
      <alignment horizontal="center"/>
    </xf>
    <xf numFmtId="164" fontId="16" fillId="3" borderId="0" xfId="0" applyNumberFormat="1" applyFont="1" applyFill="1" applyBorder="1"/>
    <xf numFmtId="9" fontId="13" fillId="0" borderId="0" xfId="1" applyFont="1" applyAlignment="1">
      <alignment horizontal="center"/>
    </xf>
    <xf numFmtId="2" fontId="12" fillId="2" borderId="1" xfId="0" applyNumberFormat="1" applyFont="1" applyFill="1" applyBorder="1"/>
    <xf numFmtId="0" fontId="12" fillId="2" borderId="1" xfId="0" applyFont="1" applyFill="1" applyBorder="1"/>
    <xf numFmtId="0" fontId="12" fillId="0" borderId="1" xfId="0" applyFont="1" applyBorder="1"/>
    <xf numFmtId="164" fontId="12" fillId="0" borderId="1" xfId="0" applyNumberFormat="1" applyFont="1" applyBorder="1"/>
    <xf numFmtId="164" fontId="12" fillId="2" borderId="1" xfId="0" applyNumberFormat="1" applyFont="1" applyFill="1" applyBorder="1"/>
    <xf numFmtId="0" fontId="12" fillId="0" borderId="0" xfId="0" applyFont="1"/>
    <xf numFmtId="164" fontId="12" fillId="2" borderId="0" xfId="0" applyNumberFormat="1" applyFont="1" applyFill="1"/>
    <xf numFmtId="0" fontId="12" fillId="2" borderId="0" xfId="0" applyFont="1" applyFill="1"/>
    <xf numFmtId="0" fontId="11" fillId="2" borderId="1" xfId="0" applyFont="1" applyFill="1" applyBorder="1"/>
    <xf numFmtId="164" fontId="16" fillId="0" borderId="0" xfId="0" applyNumberFormat="1" applyFont="1" applyBorder="1"/>
    <xf numFmtId="0" fontId="10" fillId="0" borderId="0" xfId="0" applyFont="1"/>
    <xf numFmtId="0" fontId="12" fillId="3" borderId="1" xfId="0" applyFont="1" applyFill="1" applyBorder="1"/>
    <xf numFmtId="164" fontId="12" fillId="3" borderId="1" xfId="0" applyNumberFormat="1" applyFont="1" applyFill="1" applyBorder="1"/>
    <xf numFmtId="0" fontId="10" fillId="0" borderId="0" xfId="0" applyFont="1" applyAlignment="1">
      <alignment horizontal="left"/>
    </xf>
    <xf numFmtId="43" fontId="12" fillId="2" borderId="1" xfId="2" applyFont="1" applyFill="1" applyBorder="1"/>
    <xf numFmtId="43" fontId="16" fillId="2" borderId="1" xfId="2" applyFont="1" applyFill="1" applyBorder="1"/>
    <xf numFmtId="0" fontId="10" fillId="0" borderId="1" xfId="0" applyFont="1" applyBorder="1"/>
    <xf numFmtId="0" fontId="9" fillId="0" borderId="0" xfId="0" applyFont="1"/>
    <xf numFmtId="0" fontId="8" fillId="0" borderId="0" xfId="0" applyFont="1"/>
    <xf numFmtId="0" fontId="18" fillId="0" borderId="0" xfId="0" applyFont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164" fontId="18" fillId="2" borderId="2" xfId="0" applyNumberFormat="1" applyFont="1" applyFill="1" applyBorder="1"/>
    <xf numFmtId="0" fontId="8" fillId="0" borderId="3" xfId="0" applyFont="1" applyBorder="1"/>
    <xf numFmtId="164" fontId="16" fillId="2" borderId="2" xfId="0" applyNumberFormat="1" applyFont="1" applyFill="1" applyBorder="1"/>
    <xf numFmtId="0" fontId="8" fillId="0" borderId="4" xfId="0" applyFont="1" applyBorder="1"/>
    <xf numFmtId="164" fontId="8" fillId="0" borderId="1" xfId="3" applyNumberFormat="1" applyFont="1" applyBorder="1"/>
    <xf numFmtId="43" fontId="18" fillId="2" borderId="1" xfId="2" applyFont="1" applyFill="1" applyBorder="1"/>
    <xf numFmtId="43" fontId="16" fillId="0" borderId="0" xfId="2" applyFont="1"/>
    <xf numFmtId="0" fontId="7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1" xfId="0" applyFont="1" applyBorder="1"/>
    <xf numFmtId="164" fontId="6" fillId="0" borderId="1" xfId="0" applyNumberFormat="1" applyFont="1" applyBorder="1"/>
    <xf numFmtId="0" fontId="8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2" borderId="1" xfId="0" applyFont="1" applyFill="1" applyBorder="1"/>
    <xf numFmtId="2" fontId="16" fillId="3" borderId="1" xfId="0" applyNumberFormat="1" applyFont="1" applyFill="1" applyBorder="1"/>
    <xf numFmtId="0" fontId="5" fillId="0" borderId="1" xfId="0" applyFont="1" applyBorder="1"/>
    <xf numFmtId="0" fontId="5" fillId="0" borderId="5" xfId="0" applyFont="1" applyBorder="1"/>
    <xf numFmtId="0" fontId="4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0" fontId="3" fillId="0" borderId="0" xfId="0" applyFont="1"/>
    <xf numFmtId="3" fontId="16" fillId="0" borderId="1" xfId="0" applyNumberFormat="1" applyFont="1" applyBorder="1"/>
    <xf numFmtId="164" fontId="16" fillId="4" borderId="1" xfId="0" applyNumberFormat="1" applyFont="1" applyFill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3" fontId="16" fillId="0" borderId="1" xfId="2" applyFont="1" applyBorder="1"/>
    <xf numFmtId="0" fontId="1" fillId="0" borderId="0" xfId="0" applyFont="1"/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showGridLines="0" tabSelected="1" topLeftCell="A100" zoomScaleNormal="100" workbookViewId="0">
      <selection activeCell="E162" sqref="E162:F162"/>
    </sheetView>
  </sheetViews>
  <sheetFormatPr defaultColWidth="9.109375" defaultRowHeight="21" x14ac:dyDescent="0.4"/>
  <cols>
    <col min="1" max="1" width="5.88671875" style="1" bestFit="1" customWidth="1"/>
    <col min="2" max="2" width="83.88671875" style="1" bestFit="1" customWidth="1"/>
    <col min="3" max="3" width="12" style="1" bestFit="1" customWidth="1"/>
    <col min="4" max="4" width="15" style="1" bestFit="1" customWidth="1"/>
    <col min="5" max="5" width="6.44140625" style="1" bestFit="1" customWidth="1"/>
    <col min="6" max="6" width="13.88671875" style="1" bestFit="1" customWidth="1"/>
    <col min="7" max="7" width="10.44140625" style="1" bestFit="1" customWidth="1"/>
    <col min="8" max="8" width="18.6640625" style="1" bestFit="1" customWidth="1"/>
    <col min="9" max="9" width="15.44140625" style="1" bestFit="1" customWidth="1"/>
    <col min="10" max="10" width="39.44140625" style="1" bestFit="1" customWidth="1"/>
    <col min="11" max="11" width="15.21875" style="1" customWidth="1"/>
    <col min="12" max="16384" width="9.109375" style="1"/>
  </cols>
  <sheetData>
    <row r="1" spans="1:10" x14ac:dyDescent="0.4">
      <c r="B1" s="2" t="s">
        <v>90</v>
      </c>
      <c r="C1" s="78" t="s">
        <v>87</v>
      </c>
      <c r="D1" s="86">
        <v>1864</v>
      </c>
      <c r="E1" s="77"/>
      <c r="F1" s="79" t="s">
        <v>88</v>
      </c>
      <c r="G1" s="4">
        <f>(H160/D1)</f>
        <v>24.53608738107296</v>
      </c>
      <c r="H1" s="44"/>
    </row>
    <row r="2" spans="1:10" x14ac:dyDescent="0.4">
      <c r="B2" s="2" t="s">
        <v>91</v>
      </c>
    </row>
    <row r="4" spans="1:10" x14ac:dyDescent="0.4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3</v>
      </c>
      <c r="H4" s="9" t="s">
        <v>5</v>
      </c>
      <c r="I4" s="9" t="s">
        <v>6</v>
      </c>
      <c r="J4" s="17" t="s">
        <v>30</v>
      </c>
    </row>
    <row r="5" spans="1:10" x14ac:dyDescent="0.4">
      <c r="A5" s="3">
        <v>1</v>
      </c>
      <c r="B5" s="3" t="s">
        <v>92</v>
      </c>
      <c r="C5" s="3">
        <v>89</v>
      </c>
      <c r="D5" s="82">
        <v>0</v>
      </c>
      <c r="E5" s="19" t="s">
        <v>28</v>
      </c>
      <c r="F5" s="3">
        <v>0.6</v>
      </c>
      <c r="G5" s="19" t="s">
        <v>28</v>
      </c>
      <c r="H5" s="15">
        <f>VLOOKUP(E5,'UNIT CODES'!$A$2:$B$5,2,FALSE)*(D5)*(C5)</f>
        <v>0</v>
      </c>
      <c r="I5" s="29">
        <f>VLOOKUP(G5,'UNIT CODES'!$A$2:$B$5,2,FALSE)*(F5)*(C5)</f>
        <v>53.4</v>
      </c>
    </row>
    <row r="6" spans="1:10" x14ac:dyDescent="0.4">
      <c r="A6" s="3">
        <v>2</v>
      </c>
      <c r="B6" s="3" t="s">
        <v>93</v>
      </c>
      <c r="C6" s="3">
        <v>8</v>
      </c>
      <c r="D6" s="82">
        <v>0</v>
      </c>
      <c r="E6" s="19" t="s">
        <v>28</v>
      </c>
      <c r="F6" s="3">
        <v>0.35</v>
      </c>
      <c r="G6" s="19" t="s">
        <v>28</v>
      </c>
      <c r="H6" s="15">
        <f>VLOOKUP(E6,'UNIT CODES'!$A$2:$B$5,2,FALSE)*(D6)*(C6)</f>
        <v>0</v>
      </c>
      <c r="I6" s="30">
        <f>VLOOKUP(G6,'UNIT CODES'!$A$2:$B$5,2,FALSE)*(F6)*(C6)</f>
        <v>2.8</v>
      </c>
    </row>
    <row r="7" spans="1:10" x14ac:dyDescent="0.4">
      <c r="A7" s="3">
        <v>3</v>
      </c>
      <c r="B7" s="3" t="s">
        <v>94</v>
      </c>
      <c r="C7" s="3">
        <v>3</v>
      </c>
      <c r="D7" s="82">
        <v>0</v>
      </c>
      <c r="E7" s="19" t="s">
        <v>28</v>
      </c>
      <c r="F7" s="3">
        <v>0.55000000000000004</v>
      </c>
      <c r="G7" s="19" t="s">
        <v>28</v>
      </c>
      <c r="H7" s="5">
        <f>VLOOKUP(E7,'UNIT CODES'!$A$2:$B$5,2,FALSE)*(D7)*(C7)</f>
        <v>0</v>
      </c>
      <c r="I7" s="30">
        <f>VLOOKUP(G7,'UNIT CODES'!$A$2:$B$5,2,FALSE)*(F7)*(C7)</f>
        <v>1.6500000000000001</v>
      </c>
    </row>
    <row r="8" spans="1:10" x14ac:dyDescent="0.4">
      <c r="A8" s="3">
        <v>4</v>
      </c>
      <c r="B8" s="3" t="s">
        <v>95</v>
      </c>
      <c r="C8" s="3">
        <v>1</v>
      </c>
      <c r="D8" s="82">
        <v>0</v>
      </c>
      <c r="E8" s="19" t="s">
        <v>28</v>
      </c>
      <c r="F8" s="3">
        <v>16.5</v>
      </c>
      <c r="G8" s="19" t="s">
        <v>28</v>
      </c>
      <c r="H8" s="5">
        <f>VLOOKUP(E8,'UNIT CODES'!$A$2:$B$5,2,FALSE)*(D8)*(C8)</f>
        <v>0</v>
      </c>
      <c r="I8" s="30">
        <f>VLOOKUP(G8,'UNIT CODES'!$A$2:$B$5,2,FALSE)*(F8)*(C8)</f>
        <v>16.5</v>
      </c>
    </row>
    <row r="9" spans="1:10" x14ac:dyDescent="0.4">
      <c r="A9" s="3">
        <v>5</v>
      </c>
      <c r="B9" s="3" t="s">
        <v>96</v>
      </c>
      <c r="C9" s="3">
        <v>1</v>
      </c>
      <c r="D9" s="82">
        <v>0</v>
      </c>
      <c r="E9" s="19" t="s">
        <v>28</v>
      </c>
      <c r="F9" s="3">
        <v>4.5</v>
      </c>
      <c r="G9" s="19" t="s">
        <v>28</v>
      </c>
      <c r="H9" s="5">
        <f>VLOOKUP(E9,'UNIT CODES'!$A$2:$B$5,2,FALSE)*(D9)*(C9)</f>
        <v>0</v>
      </c>
      <c r="I9" s="30">
        <f>VLOOKUP(G9,'UNIT CODES'!$A$2:$B$5,2,FALSE)*(F9)*(C9)</f>
        <v>4.5</v>
      </c>
    </row>
    <row r="10" spans="1:10" x14ac:dyDescent="0.4">
      <c r="A10" s="3">
        <v>6</v>
      </c>
      <c r="B10" s="3" t="s">
        <v>97</v>
      </c>
      <c r="C10" s="81">
        <v>2904</v>
      </c>
      <c r="D10" s="4">
        <v>40.56</v>
      </c>
      <c r="E10" s="19" t="s">
        <v>25</v>
      </c>
      <c r="F10" s="3">
        <v>2.78</v>
      </c>
      <c r="G10" s="19" t="s">
        <v>25</v>
      </c>
      <c r="H10" s="5">
        <f>VLOOKUP(E10,'UNIT CODES'!$A$2:$B$5,2,FALSE)*(D10)*(C10)</f>
        <v>1177.8624</v>
      </c>
      <c r="I10" s="30">
        <f>VLOOKUP(G10,'UNIT CODES'!$A$2:$B$5,2,FALSE)*(F10)*(C10)</f>
        <v>80.731200000000001</v>
      </c>
    </row>
    <row r="11" spans="1:10" x14ac:dyDescent="0.4">
      <c r="A11" s="3">
        <v>7</v>
      </c>
      <c r="B11" s="3" t="s">
        <v>98</v>
      </c>
      <c r="C11" s="3">
        <v>40</v>
      </c>
      <c r="D11" s="4">
        <v>71.87</v>
      </c>
      <c r="E11" s="19" t="s">
        <v>25</v>
      </c>
      <c r="F11" s="3">
        <v>3.2</v>
      </c>
      <c r="G11" s="19" t="s">
        <v>25</v>
      </c>
      <c r="H11" s="5">
        <f>VLOOKUP(E11,'UNIT CODES'!$A$2:$B$5,2,FALSE)*(D11)*(C11)</f>
        <v>28.748000000000001</v>
      </c>
      <c r="I11" s="30">
        <f>VLOOKUP(G11,'UNIT CODES'!$A$2:$B$5,2,FALSE)*(F11)*(C11)</f>
        <v>1.28</v>
      </c>
    </row>
    <row r="12" spans="1:10" x14ac:dyDescent="0.4">
      <c r="A12" s="3">
        <v>8</v>
      </c>
      <c r="B12" s="3" t="s">
        <v>99</v>
      </c>
      <c r="C12" s="3">
        <v>70</v>
      </c>
      <c r="D12" s="4">
        <v>123.6</v>
      </c>
      <c r="E12" s="19" t="s">
        <v>25</v>
      </c>
      <c r="F12" s="3">
        <v>4.05</v>
      </c>
      <c r="G12" s="19" t="s">
        <v>25</v>
      </c>
      <c r="H12" s="5">
        <f>VLOOKUP(E12,'UNIT CODES'!$A$2:$B$5,2,FALSE)*(D12)*(C12)</f>
        <v>86.52</v>
      </c>
      <c r="I12" s="30">
        <f>VLOOKUP(G12,'UNIT CODES'!$A$2:$B$5,2,FALSE)*(F12)*(C12)</f>
        <v>2.835</v>
      </c>
    </row>
    <row r="13" spans="1:10" x14ac:dyDescent="0.4">
      <c r="A13" s="3">
        <v>9</v>
      </c>
      <c r="B13" s="3" t="s">
        <v>100</v>
      </c>
      <c r="C13" s="3">
        <v>10</v>
      </c>
      <c r="D13" s="4">
        <v>245.95</v>
      </c>
      <c r="E13" s="19" t="s">
        <v>25</v>
      </c>
      <c r="F13" s="3">
        <v>5.92</v>
      </c>
      <c r="G13" s="19" t="s">
        <v>25</v>
      </c>
      <c r="H13" s="5">
        <f>VLOOKUP(E13,'UNIT CODES'!$A$2:$B$5,2,FALSE)*(D13)*(C13)</f>
        <v>24.594999999999999</v>
      </c>
      <c r="I13" s="30">
        <f>VLOOKUP(G13,'UNIT CODES'!$A$2:$B$5,2,FALSE)*(F13)*(C13)</f>
        <v>0.59200000000000008</v>
      </c>
    </row>
    <row r="14" spans="1:10" x14ac:dyDescent="0.4">
      <c r="A14" s="3">
        <v>10</v>
      </c>
      <c r="B14" s="3" t="s">
        <v>101</v>
      </c>
      <c r="C14" s="3">
        <v>10</v>
      </c>
      <c r="D14" s="4">
        <v>438.45</v>
      </c>
      <c r="E14" s="19" t="s">
        <v>25</v>
      </c>
      <c r="F14" s="3">
        <v>8.3000000000000007</v>
      </c>
      <c r="G14" s="19" t="s">
        <v>25</v>
      </c>
      <c r="H14" s="5">
        <f>VLOOKUP(E14,'UNIT CODES'!$A$2:$B$5,2,FALSE)*(D14)*(C14)</f>
        <v>43.844999999999999</v>
      </c>
      <c r="I14" s="30">
        <f>VLOOKUP(G14,'UNIT CODES'!$A$2:$B$5,2,FALSE)*(F14)*(C14)</f>
        <v>0.83000000000000007</v>
      </c>
    </row>
    <row r="15" spans="1:10" x14ac:dyDescent="0.4">
      <c r="A15" s="3">
        <v>11</v>
      </c>
      <c r="B15" s="3" t="s">
        <v>102</v>
      </c>
      <c r="C15" s="3">
        <v>2</v>
      </c>
      <c r="D15" s="4">
        <v>437.27</v>
      </c>
      <c r="E15" s="19" t="s">
        <v>25</v>
      </c>
      <c r="F15" s="3">
        <v>40</v>
      </c>
      <c r="G15" s="19" t="s">
        <v>25</v>
      </c>
      <c r="H15" s="5">
        <f>VLOOKUP(E15,'UNIT CODES'!$A$2:$B$5,2,FALSE)*(D15)*(C15)</f>
        <v>8.7454000000000001</v>
      </c>
      <c r="I15" s="30">
        <f>VLOOKUP(G15,'UNIT CODES'!$A$2:$B$5,2,FALSE)*(F15)*(C15)</f>
        <v>0.8</v>
      </c>
    </row>
    <row r="16" spans="1:10" x14ac:dyDescent="0.4">
      <c r="A16" s="3">
        <v>12</v>
      </c>
      <c r="B16" s="3" t="s">
        <v>103</v>
      </c>
      <c r="C16" s="3">
        <v>2</v>
      </c>
      <c r="D16" s="4">
        <v>1471.83</v>
      </c>
      <c r="E16" s="19" t="s">
        <v>25</v>
      </c>
      <c r="F16" s="3">
        <v>50</v>
      </c>
      <c r="G16" s="19" t="s">
        <v>25</v>
      </c>
      <c r="H16" s="5">
        <f>VLOOKUP(E16,'UNIT CODES'!$A$2:$B$5,2,FALSE)*(D16)*(C16)</f>
        <v>29.436599999999999</v>
      </c>
      <c r="I16" s="30">
        <f>VLOOKUP(G16,'UNIT CODES'!$A$2:$B$5,2,FALSE)*(F16)*(C16)</f>
        <v>1</v>
      </c>
    </row>
    <row r="17" spans="1:9" x14ac:dyDescent="0.4">
      <c r="A17" s="3">
        <v>13</v>
      </c>
      <c r="B17" s="3" t="s">
        <v>104</v>
      </c>
      <c r="C17" s="3">
        <v>359</v>
      </c>
      <c r="D17" s="4">
        <v>18.829999999999998</v>
      </c>
      <c r="E17" s="19" t="s">
        <v>25</v>
      </c>
      <c r="F17" s="3">
        <v>8</v>
      </c>
      <c r="G17" s="19" t="s">
        <v>25</v>
      </c>
      <c r="H17" s="5">
        <f>VLOOKUP(E17,'UNIT CODES'!$A$2:$B$5,2,FALSE)*(D17)*(C17)</f>
        <v>67.599699999999999</v>
      </c>
      <c r="I17" s="30">
        <f>VLOOKUP(G17,'UNIT CODES'!$A$2:$B$5,2,FALSE)*(F17)*(C17)</f>
        <v>28.72</v>
      </c>
    </row>
    <row r="18" spans="1:9" x14ac:dyDescent="0.4">
      <c r="A18" s="3">
        <v>14</v>
      </c>
      <c r="B18" s="3" t="s">
        <v>105</v>
      </c>
      <c r="C18" s="3">
        <v>8</v>
      </c>
      <c r="D18" s="4">
        <v>31.06</v>
      </c>
      <c r="E18" s="19" t="s">
        <v>25</v>
      </c>
      <c r="F18" s="3">
        <v>10</v>
      </c>
      <c r="G18" s="19" t="s">
        <v>25</v>
      </c>
      <c r="H18" s="5">
        <f>VLOOKUP(E18,'UNIT CODES'!$A$2:$B$5,2,FALSE)*(D18)*(C18)</f>
        <v>2.4847999999999999</v>
      </c>
      <c r="I18" s="30">
        <f>VLOOKUP(G18,'UNIT CODES'!$A$2:$B$5,2,FALSE)*(F18)*(C18)</f>
        <v>0.8</v>
      </c>
    </row>
    <row r="19" spans="1:9" x14ac:dyDescent="0.4">
      <c r="A19" s="3">
        <v>15</v>
      </c>
      <c r="B19" s="3" t="s">
        <v>106</v>
      </c>
      <c r="C19" s="3">
        <v>2</v>
      </c>
      <c r="D19" s="4">
        <v>59.47</v>
      </c>
      <c r="E19" s="19" t="s">
        <v>25</v>
      </c>
      <c r="F19" s="3">
        <v>12</v>
      </c>
      <c r="G19" s="19" t="s">
        <v>25</v>
      </c>
      <c r="H19" s="5">
        <f>VLOOKUP(E19,'UNIT CODES'!$A$2:$B$5,2,FALSE)*(D19)*(C19)</f>
        <v>1.1894</v>
      </c>
      <c r="I19" s="30">
        <f>VLOOKUP(G19,'UNIT CODES'!$A$2:$B$5,2,FALSE)*(F19)*(C19)</f>
        <v>0.24</v>
      </c>
    </row>
    <row r="20" spans="1:9" x14ac:dyDescent="0.4">
      <c r="A20" s="3">
        <v>16</v>
      </c>
      <c r="B20" s="3" t="s">
        <v>107</v>
      </c>
      <c r="C20" s="3">
        <v>2</v>
      </c>
      <c r="D20" s="4">
        <v>197.96</v>
      </c>
      <c r="E20" s="19" t="s">
        <v>25</v>
      </c>
      <c r="F20" s="3">
        <v>17</v>
      </c>
      <c r="G20" s="19" t="s">
        <v>25</v>
      </c>
      <c r="H20" s="5">
        <f>VLOOKUP(E20,'UNIT CODES'!$A$2:$B$5,2,FALSE)*(D20)*(C20)</f>
        <v>3.9592000000000001</v>
      </c>
      <c r="I20" s="30">
        <f>VLOOKUP(G20,'UNIT CODES'!$A$2:$B$5,2,FALSE)*(F20)*(C20)</f>
        <v>0.34</v>
      </c>
    </row>
    <row r="21" spans="1:9" x14ac:dyDescent="0.4">
      <c r="A21" s="3">
        <v>17</v>
      </c>
      <c r="B21" s="3" t="s">
        <v>108</v>
      </c>
      <c r="C21" s="3">
        <v>2</v>
      </c>
      <c r="D21" s="4">
        <v>969.35</v>
      </c>
      <c r="E21" s="19" t="s">
        <v>25</v>
      </c>
      <c r="F21" s="3">
        <v>24</v>
      </c>
      <c r="G21" s="19" t="s">
        <v>25</v>
      </c>
      <c r="H21" s="5">
        <f>VLOOKUP(E21,'UNIT CODES'!$A$2:$B$5,2,FALSE)*(D21)*(C21)</f>
        <v>19.387</v>
      </c>
      <c r="I21" s="30">
        <f>VLOOKUP(G21,'UNIT CODES'!$A$2:$B$5,2,FALSE)*(F21)*(C21)</f>
        <v>0.48</v>
      </c>
    </row>
    <row r="22" spans="1:9" x14ac:dyDescent="0.4">
      <c r="A22" s="3">
        <v>18</v>
      </c>
      <c r="B22" s="3" t="s">
        <v>109</v>
      </c>
      <c r="C22" s="3">
        <v>268</v>
      </c>
      <c r="D22" s="4">
        <v>20.16</v>
      </c>
      <c r="E22" s="19" t="s">
        <v>25</v>
      </c>
      <c r="F22" s="3">
        <v>3.2</v>
      </c>
      <c r="G22" s="19" t="s">
        <v>25</v>
      </c>
      <c r="H22" s="5">
        <f>VLOOKUP(E22,'UNIT CODES'!$A$2:$B$5,2,FALSE)*(D22)*(C22)</f>
        <v>54.028800000000004</v>
      </c>
      <c r="I22" s="30">
        <f>VLOOKUP(G22,'UNIT CODES'!$A$2:$B$5,2,FALSE)*(F22)*(C22)</f>
        <v>8.5760000000000005</v>
      </c>
    </row>
    <row r="23" spans="1:9" x14ac:dyDescent="0.4">
      <c r="A23" s="3">
        <v>19</v>
      </c>
      <c r="B23" s="3" t="s">
        <v>110</v>
      </c>
      <c r="C23" s="3">
        <v>4</v>
      </c>
      <c r="D23" s="4">
        <v>31.16</v>
      </c>
      <c r="E23" s="19" t="s">
        <v>25</v>
      </c>
      <c r="F23" s="3">
        <v>4</v>
      </c>
      <c r="G23" s="19" t="s">
        <v>25</v>
      </c>
      <c r="H23" s="5">
        <f>VLOOKUP(E23,'UNIT CODES'!$A$2:$B$5,2,FALSE)*(D23)*(C23)</f>
        <v>1.2464</v>
      </c>
      <c r="I23" s="30">
        <f>VLOOKUP(G23,'UNIT CODES'!$A$2:$B$5,2,FALSE)*(F23)*(C23)</f>
        <v>0.16</v>
      </c>
    </row>
    <row r="24" spans="1:9" x14ac:dyDescent="0.4">
      <c r="A24" s="3">
        <v>20</v>
      </c>
      <c r="B24" s="3" t="s">
        <v>111</v>
      </c>
      <c r="C24" s="3">
        <v>7</v>
      </c>
      <c r="D24" s="4">
        <v>58.97</v>
      </c>
      <c r="E24" s="19" t="s">
        <v>25</v>
      </c>
      <c r="F24" s="3">
        <v>5</v>
      </c>
      <c r="G24" s="19" t="s">
        <v>25</v>
      </c>
      <c r="H24" s="5">
        <f>VLOOKUP(E24,'UNIT CODES'!$A$2:$B$5,2,FALSE)*(D24)*(C24)</f>
        <v>4.1279000000000003</v>
      </c>
      <c r="I24" s="30">
        <f>VLOOKUP(G24,'UNIT CODES'!$A$2:$B$5,2,FALSE)*(F24)*(C24)</f>
        <v>0.35000000000000003</v>
      </c>
    </row>
    <row r="25" spans="1:9" x14ac:dyDescent="0.4">
      <c r="A25" s="3">
        <v>21</v>
      </c>
      <c r="B25" s="3" t="s">
        <v>112</v>
      </c>
      <c r="C25" s="3">
        <v>5</v>
      </c>
      <c r="D25" s="4">
        <v>233.44</v>
      </c>
      <c r="E25" s="19" t="s">
        <v>25</v>
      </c>
      <c r="F25" s="3">
        <v>8</v>
      </c>
      <c r="G25" s="19" t="s">
        <v>25</v>
      </c>
      <c r="H25" s="5">
        <f>VLOOKUP(E25,'UNIT CODES'!$A$2:$B$5,2,FALSE)*(D25)*(C25)</f>
        <v>11.672000000000001</v>
      </c>
      <c r="I25" s="30">
        <f>VLOOKUP(G25,'UNIT CODES'!$A$2:$B$5,2,FALSE)*(F25)*(C25)</f>
        <v>0.4</v>
      </c>
    </row>
    <row r="26" spans="1:9" x14ac:dyDescent="0.4">
      <c r="A26" s="3">
        <v>22</v>
      </c>
      <c r="B26" s="3" t="s">
        <v>113</v>
      </c>
      <c r="C26" s="3">
        <v>5</v>
      </c>
      <c r="D26" s="4">
        <v>804.35</v>
      </c>
      <c r="E26" s="19" t="s">
        <v>25</v>
      </c>
      <c r="F26" s="3">
        <v>11</v>
      </c>
      <c r="G26" s="19" t="s">
        <v>25</v>
      </c>
      <c r="H26" s="5">
        <f>VLOOKUP(E26,'UNIT CODES'!$A$2:$B$5,2,FALSE)*(D26)*(C26)</f>
        <v>40.217500000000001</v>
      </c>
      <c r="I26" s="30">
        <f>VLOOKUP(G26,'UNIT CODES'!$A$2:$B$5,2,FALSE)*(F26)*(C26)</f>
        <v>0.55000000000000004</v>
      </c>
    </row>
    <row r="27" spans="1:9" x14ac:dyDescent="0.4">
      <c r="A27" s="3">
        <v>23</v>
      </c>
      <c r="B27" s="3" t="s">
        <v>114</v>
      </c>
      <c r="C27" s="3">
        <v>12</v>
      </c>
      <c r="D27" s="4">
        <v>1846.61</v>
      </c>
      <c r="E27" s="19" t="s">
        <v>25</v>
      </c>
      <c r="F27" s="3">
        <v>27.2</v>
      </c>
      <c r="G27" s="19" t="s">
        <v>25</v>
      </c>
      <c r="H27" s="5">
        <f>VLOOKUP(E27,'UNIT CODES'!$A$2:$B$5,2,FALSE)*(D27)*(C27)</f>
        <v>221.59320000000002</v>
      </c>
      <c r="I27" s="30">
        <f>VLOOKUP(G27,'UNIT CODES'!$A$2:$B$5,2,FALSE)*(F27)*(C27)</f>
        <v>3.2640000000000002</v>
      </c>
    </row>
    <row r="28" spans="1:9" x14ac:dyDescent="0.4">
      <c r="A28" s="3">
        <v>24</v>
      </c>
      <c r="B28" s="3" t="s">
        <v>115</v>
      </c>
      <c r="C28" s="3">
        <v>14</v>
      </c>
      <c r="D28" s="4">
        <v>21.6</v>
      </c>
      <c r="E28" s="19" t="s">
        <v>25</v>
      </c>
      <c r="F28" s="3">
        <v>2.2999999999999998</v>
      </c>
      <c r="G28" s="19" t="s">
        <v>25</v>
      </c>
      <c r="H28" s="5">
        <f>VLOOKUP(E28,'UNIT CODES'!$A$2:$B$5,2,FALSE)*(D28)*(C28)</f>
        <v>3.0240000000000005</v>
      </c>
      <c r="I28" s="30">
        <f>VLOOKUP(G28,'UNIT CODES'!$A$2:$B$5,2,FALSE)*(F28)*(C28)</f>
        <v>0.32200000000000001</v>
      </c>
    </row>
    <row r="29" spans="1:9" x14ac:dyDescent="0.4">
      <c r="A29" s="3">
        <v>25</v>
      </c>
      <c r="B29" s="3" t="s">
        <v>116</v>
      </c>
      <c r="C29" s="3">
        <v>40</v>
      </c>
      <c r="D29" s="4">
        <v>0.17</v>
      </c>
      <c r="E29" s="19" t="s">
        <v>28</v>
      </c>
      <c r="F29" s="3">
        <v>4.9000000000000004</v>
      </c>
      <c r="G29" s="19" t="s">
        <v>25</v>
      </c>
      <c r="H29" s="5">
        <f>VLOOKUP(E29,'UNIT CODES'!$A$2:$B$5,2,FALSE)*(D29)*(C29)</f>
        <v>6.8000000000000007</v>
      </c>
      <c r="I29" s="30">
        <f>VLOOKUP(G29,'UNIT CODES'!$A$2:$B$5,2,FALSE)*(F29)*(C29)</f>
        <v>1.96</v>
      </c>
    </row>
    <row r="30" spans="1:9" x14ac:dyDescent="0.4">
      <c r="A30" s="3">
        <v>26</v>
      </c>
      <c r="B30" s="3" t="s">
        <v>117</v>
      </c>
      <c r="C30" s="3">
        <v>473</v>
      </c>
      <c r="D30" s="4">
        <v>12</v>
      </c>
      <c r="E30" s="19" t="s">
        <v>25</v>
      </c>
      <c r="F30" s="3">
        <v>4.9000000000000004</v>
      </c>
      <c r="G30" s="19" t="s">
        <v>25</v>
      </c>
      <c r="H30" s="5">
        <f>VLOOKUP(E30,'UNIT CODES'!$A$2:$B$5,2,FALSE)*(D30)*(C30)</f>
        <v>56.76</v>
      </c>
      <c r="I30" s="30">
        <f>VLOOKUP(G30,'UNIT CODES'!$A$2:$B$5,2,FALSE)*(F30)*(C30)</f>
        <v>23.177</v>
      </c>
    </row>
    <row r="31" spans="1:9" x14ac:dyDescent="0.4">
      <c r="A31" s="3">
        <v>27</v>
      </c>
      <c r="B31" s="3" t="s">
        <v>118</v>
      </c>
      <c r="C31" s="3">
        <v>1</v>
      </c>
      <c r="D31" s="4">
        <v>14.85</v>
      </c>
      <c r="E31" s="19" t="s">
        <v>25</v>
      </c>
      <c r="F31" s="3">
        <v>5.4</v>
      </c>
      <c r="G31" s="19" t="s">
        <v>25</v>
      </c>
      <c r="H31" s="5">
        <f>VLOOKUP(E31,'UNIT CODES'!$A$2:$B$5,2,FALSE)*(D31)*(C31)</f>
        <v>0.14849999999999999</v>
      </c>
      <c r="I31" s="30">
        <f>VLOOKUP(G31,'UNIT CODES'!$A$2:$B$5,2,FALSE)*(F31)*(C31)</f>
        <v>5.4000000000000006E-2</v>
      </c>
    </row>
    <row r="32" spans="1:9" x14ac:dyDescent="0.4">
      <c r="A32" s="3">
        <v>28</v>
      </c>
      <c r="B32" s="3" t="s">
        <v>119</v>
      </c>
      <c r="C32" s="3">
        <v>8</v>
      </c>
      <c r="D32" s="4">
        <v>24.48</v>
      </c>
      <c r="E32" s="19" t="s">
        <v>25</v>
      </c>
      <c r="F32" s="3">
        <v>5.9</v>
      </c>
      <c r="G32" s="19" t="s">
        <v>25</v>
      </c>
      <c r="H32" s="5">
        <f>VLOOKUP(E32,'UNIT CODES'!$A$2:$B$5,2,FALSE)*(D32)*(C32)</f>
        <v>1.9584000000000001</v>
      </c>
      <c r="I32" s="30">
        <f>VLOOKUP(G32,'UNIT CODES'!$A$2:$B$5,2,FALSE)*(F32)*(C32)</f>
        <v>0.47200000000000003</v>
      </c>
    </row>
    <row r="33" spans="1:9" x14ac:dyDescent="0.4">
      <c r="A33" s="3">
        <v>29</v>
      </c>
      <c r="B33" s="3" t="s">
        <v>120</v>
      </c>
      <c r="C33" s="3">
        <v>1</v>
      </c>
      <c r="D33" s="4">
        <v>85.53</v>
      </c>
      <c r="E33" s="19" t="s">
        <v>25</v>
      </c>
      <c r="F33" s="3">
        <v>7.8</v>
      </c>
      <c r="G33" s="19" t="s">
        <v>25</v>
      </c>
      <c r="H33" s="5">
        <f>VLOOKUP(E33,'UNIT CODES'!$A$2:$B$5,2,FALSE)*(D33)*(C33)</f>
        <v>0.85530000000000006</v>
      </c>
      <c r="I33" s="30">
        <f>VLOOKUP(G33,'UNIT CODES'!$A$2:$B$5,2,FALSE)*(F33)*(C33)</f>
        <v>7.8E-2</v>
      </c>
    </row>
    <row r="34" spans="1:9" x14ac:dyDescent="0.4">
      <c r="A34" s="3">
        <v>30</v>
      </c>
      <c r="B34" s="3" t="s">
        <v>121</v>
      </c>
      <c r="C34" s="3">
        <v>8</v>
      </c>
      <c r="D34" s="4">
        <v>1.44</v>
      </c>
      <c r="E34" s="19" t="s">
        <v>28</v>
      </c>
      <c r="F34" s="3">
        <v>7.2</v>
      </c>
      <c r="G34" s="19" t="s">
        <v>25</v>
      </c>
      <c r="H34" s="5">
        <f>VLOOKUP(E34,'UNIT CODES'!$A$2:$B$5,2,FALSE)*(D34)*(C34)</f>
        <v>11.52</v>
      </c>
      <c r="I34" s="30">
        <f>VLOOKUP(G34,'UNIT CODES'!$A$2:$B$5,2,FALSE)*(F34)*(C34)</f>
        <v>0.57600000000000007</v>
      </c>
    </row>
    <row r="35" spans="1:9" x14ac:dyDescent="0.4">
      <c r="A35" s="3">
        <v>31</v>
      </c>
      <c r="B35" s="3" t="s">
        <v>122</v>
      </c>
      <c r="C35" s="3">
        <v>540</v>
      </c>
      <c r="D35" s="4">
        <v>46.7</v>
      </c>
      <c r="E35" s="19" t="s">
        <v>25</v>
      </c>
      <c r="F35" s="3">
        <v>3</v>
      </c>
      <c r="G35" s="19" t="s">
        <v>25</v>
      </c>
      <c r="H35" s="5">
        <f>VLOOKUP(E35,'UNIT CODES'!$A$2:$B$5,2,FALSE)*(D35)*(C35)</f>
        <v>252.18</v>
      </c>
      <c r="I35" s="30">
        <f>VLOOKUP(G35,'UNIT CODES'!$A$2:$B$5,2,FALSE)*(F35)*(C35)</f>
        <v>16.2</v>
      </c>
    </row>
    <row r="36" spans="1:9" x14ac:dyDescent="0.4">
      <c r="A36" s="3">
        <v>32</v>
      </c>
      <c r="B36" s="3" t="s">
        <v>123</v>
      </c>
      <c r="C36" s="3">
        <v>3</v>
      </c>
      <c r="D36" s="4">
        <v>63.53</v>
      </c>
      <c r="E36" s="19" t="s">
        <v>25</v>
      </c>
      <c r="F36" s="3">
        <v>3.9</v>
      </c>
      <c r="G36" s="19" t="s">
        <v>25</v>
      </c>
      <c r="H36" s="5">
        <f>VLOOKUP(E36,'UNIT CODES'!$A$2:$B$5,2,FALSE)*(D36)*(C36)</f>
        <v>1.9058999999999999</v>
      </c>
      <c r="I36" s="30">
        <f>VLOOKUP(G36,'UNIT CODES'!$A$2:$B$5,2,FALSE)*(F36)*(C36)</f>
        <v>0.11699999999999999</v>
      </c>
    </row>
    <row r="37" spans="1:9" x14ac:dyDescent="0.4">
      <c r="A37" s="3">
        <v>33</v>
      </c>
      <c r="B37" s="3" t="s">
        <v>124</v>
      </c>
      <c r="C37" s="3">
        <v>182</v>
      </c>
      <c r="D37" s="4">
        <v>47.45</v>
      </c>
      <c r="E37" s="19" t="s">
        <v>25</v>
      </c>
      <c r="F37" s="3">
        <v>10</v>
      </c>
      <c r="G37" s="19" t="s">
        <v>25</v>
      </c>
      <c r="H37" s="5">
        <f>VLOOKUP(E37,'UNIT CODES'!$A$2:$B$5,2,FALSE)*(D37)*(C37)</f>
        <v>86.359000000000009</v>
      </c>
      <c r="I37" s="30">
        <f>VLOOKUP(G37,'UNIT CODES'!$A$2:$B$5,2,FALSE)*(F37)*(C37)</f>
        <v>18.2</v>
      </c>
    </row>
    <row r="38" spans="1:9" x14ac:dyDescent="0.4">
      <c r="A38" s="3">
        <v>34</v>
      </c>
      <c r="B38" s="3" t="s">
        <v>125</v>
      </c>
      <c r="C38" s="3">
        <v>2</v>
      </c>
      <c r="D38" s="4">
        <v>80.41</v>
      </c>
      <c r="E38" s="19" t="s">
        <v>25</v>
      </c>
      <c r="F38" s="3">
        <v>10</v>
      </c>
      <c r="G38" s="19" t="s">
        <v>25</v>
      </c>
      <c r="H38" s="5">
        <f>VLOOKUP(E38,'UNIT CODES'!$A$2:$B$5,2,FALSE)*(D38)*(C38)</f>
        <v>1.6082000000000001</v>
      </c>
      <c r="I38" s="30">
        <f>VLOOKUP(G38,'UNIT CODES'!$A$2:$B$5,2,FALSE)*(F38)*(C38)</f>
        <v>0.2</v>
      </c>
    </row>
    <row r="39" spans="1:9" x14ac:dyDescent="0.4">
      <c r="A39" s="3">
        <v>35</v>
      </c>
      <c r="B39" s="3" t="s">
        <v>126</v>
      </c>
      <c r="C39" s="3">
        <v>24</v>
      </c>
      <c r="D39" s="4">
        <v>54.59</v>
      </c>
      <c r="E39" s="19" t="s">
        <v>25</v>
      </c>
      <c r="F39" s="3">
        <v>3.9</v>
      </c>
      <c r="G39" s="19" t="s">
        <v>25</v>
      </c>
      <c r="H39" s="5">
        <f>VLOOKUP(E39,'UNIT CODES'!$A$2:$B$5,2,FALSE)*(D39)*(C39)</f>
        <v>13.101600000000001</v>
      </c>
      <c r="I39" s="30">
        <f>VLOOKUP(G39,'UNIT CODES'!$A$2:$B$5,2,FALSE)*(F39)*(C39)</f>
        <v>0.93599999999999994</v>
      </c>
    </row>
    <row r="40" spans="1:9" x14ac:dyDescent="0.4">
      <c r="A40" s="3">
        <v>36</v>
      </c>
      <c r="B40" s="3" t="s">
        <v>127</v>
      </c>
      <c r="C40" s="3">
        <v>25</v>
      </c>
      <c r="D40" s="4">
        <v>68.930000000000007</v>
      </c>
      <c r="E40" s="19" t="s">
        <v>25</v>
      </c>
      <c r="F40" s="3">
        <v>4.95</v>
      </c>
      <c r="G40" s="19" t="s">
        <v>25</v>
      </c>
      <c r="H40" s="5">
        <f>VLOOKUP(E40,'UNIT CODES'!$A$2:$B$5,2,FALSE)*(D40)*(C40)</f>
        <v>17.232500000000002</v>
      </c>
      <c r="I40" s="30">
        <f>VLOOKUP(G40,'UNIT CODES'!$A$2:$B$5,2,FALSE)*(F40)*(C40)</f>
        <v>1.2375</v>
      </c>
    </row>
    <row r="41" spans="1:9" x14ac:dyDescent="0.4">
      <c r="A41" s="3">
        <v>37</v>
      </c>
      <c r="B41" s="3" t="s">
        <v>128</v>
      </c>
      <c r="C41" s="3">
        <v>3</v>
      </c>
      <c r="D41" s="4">
        <v>112.16</v>
      </c>
      <c r="E41" s="19" t="s">
        <v>25</v>
      </c>
      <c r="F41" s="3">
        <v>5.9</v>
      </c>
      <c r="G41" s="19" t="s">
        <v>25</v>
      </c>
      <c r="H41" s="5">
        <f>VLOOKUP(E41,'UNIT CODES'!$A$2:$B$5,2,FALSE)*(D41)*(C41)</f>
        <v>3.3647999999999998</v>
      </c>
      <c r="I41" s="30">
        <f>VLOOKUP(G41,'UNIT CODES'!$A$2:$B$5,2,FALSE)*(F41)*(C41)</f>
        <v>0.17700000000000002</v>
      </c>
    </row>
    <row r="42" spans="1:9" x14ac:dyDescent="0.4">
      <c r="A42" s="3">
        <v>38</v>
      </c>
      <c r="B42" s="3" t="s">
        <v>129</v>
      </c>
      <c r="C42" s="3">
        <v>3</v>
      </c>
      <c r="D42" s="4">
        <v>262.32</v>
      </c>
      <c r="E42" s="19" t="s">
        <v>25</v>
      </c>
      <c r="F42" s="3">
        <v>10.8</v>
      </c>
      <c r="G42" s="19" t="s">
        <v>25</v>
      </c>
      <c r="H42" s="5">
        <f>VLOOKUP(E42,'UNIT CODES'!$A$2:$B$5,2,FALSE)*(D42)*(C42)</f>
        <v>7.8696000000000002</v>
      </c>
      <c r="I42" s="30">
        <f>VLOOKUP(G42,'UNIT CODES'!$A$2:$B$5,2,FALSE)*(F42)*(C42)</f>
        <v>0.32400000000000007</v>
      </c>
    </row>
    <row r="43" spans="1:9" x14ac:dyDescent="0.4">
      <c r="A43" s="3">
        <v>39</v>
      </c>
      <c r="B43" s="3" t="s">
        <v>130</v>
      </c>
      <c r="C43" s="3">
        <v>3</v>
      </c>
      <c r="D43" s="4">
        <v>509.1</v>
      </c>
      <c r="E43" s="19" t="s">
        <v>25</v>
      </c>
      <c r="F43" s="3">
        <v>17.8</v>
      </c>
      <c r="G43" s="19" t="s">
        <v>25</v>
      </c>
      <c r="H43" s="5">
        <f>VLOOKUP(E43,'UNIT CODES'!$A$2:$B$5,2,FALSE)*(D43)*(C43)</f>
        <v>15.273</v>
      </c>
      <c r="I43" s="30">
        <f>VLOOKUP(G43,'UNIT CODES'!$A$2:$B$5,2,FALSE)*(F43)*(C43)</f>
        <v>0.53400000000000003</v>
      </c>
    </row>
    <row r="44" spans="1:9" x14ac:dyDescent="0.4">
      <c r="A44" s="3">
        <v>40</v>
      </c>
      <c r="B44" s="3" t="s">
        <v>131</v>
      </c>
      <c r="C44" s="3">
        <v>16</v>
      </c>
      <c r="D44" s="4">
        <v>214.4</v>
      </c>
      <c r="E44" s="19" t="s">
        <v>25</v>
      </c>
      <c r="F44" s="3">
        <v>15</v>
      </c>
      <c r="G44" s="19" t="s">
        <v>25</v>
      </c>
      <c r="H44" s="5">
        <f>VLOOKUP(E44,'UNIT CODES'!$A$2:$B$5,2,FALSE)*(D44)*(C44)</f>
        <v>34.304000000000002</v>
      </c>
      <c r="I44" s="30">
        <f>VLOOKUP(G44,'UNIT CODES'!$A$2:$B$5,2,FALSE)*(F44)*(C44)</f>
        <v>2.4</v>
      </c>
    </row>
    <row r="45" spans="1:9" x14ac:dyDescent="0.4">
      <c r="A45" s="3">
        <v>41</v>
      </c>
      <c r="B45" s="3" t="s">
        <v>132</v>
      </c>
      <c r="C45" s="3">
        <v>14</v>
      </c>
      <c r="D45" s="4">
        <v>551.54</v>
      </c>
      <c r="E45" s="19" t="s">
        <v>25</v>
      </c>
      <c r="F45" s="3">
        <v>17</v>
      </c>
      <c r="G45" s="19" t="s">
        <v>25</v>
      </c>
      <c r="H45" s="5">
        <f>VLOOKUP(E45,'UNIT CODES'!$A$2:$B$5,2,FALSE)*(D45)*(C45)</f>
        <v>77.215599999999995</v>
      </c>
      <c r="I45" s="30">
        <f>VLOOKUP(G45,'UNIT CODES'!$A$2:$B$5,2,FALSE)*(F45)*(C45)</f>
        <v>2.3800000000000003</v>
      </c>
    </row>
    <row r="46" spans="1:9" x14ac:dyDescent="0.4">
      <c r="A46" s="3">
        <v>42</v>
      </c>
      <c r="B46" s="3" t="s">
        <v>133</v>
      </c>
      <c r="C46" s="3">
        <v>2</v>
      </c>
      <c r="D46" s="4">
        <v>1746.11</v>
      </c>
      <c r="E46" s="19" t="s">
        <v>25</v>
      </c>
      <c r="F46" s="3">
        <v>25</v>
      </c>
      <c r="G46" s="19" t="s">
        <v>25</v>
      </c>
      <c r="H46" s="5">
        <f>VLOOKUP(E46,'UNIT CODES'!$A$2:$B$5,2,FALSE)*(D46)*(C46)</f>
        <v>34.922199999999997</v>
      </c>
      <c r="I46" s="30">
        <f>VLOOKUP(G46,'UNIT CODES'!$A$2:$B$5,2,FALSE)*(F46)*(C46)</f>
        <v>0.5</v>
      </c>
    </row>
    <row r="47" spans="1:9" x14ac:dyDescent="0.4">
      <c r="A47" s="3">
        <v>43</v>
      </c>
      <c r="B47" s="3" t="s">
        <v>134</v>
      </c>
      <c r="C47" s="3">
        <v>2</v>
      </c>
      <c r="D47" s="4">
        <v>9682.25</v>
      </c>
      <c r="E47" s="19" t="s">
        <v>25</v>
      </c>
      <c r="F47" s="3">
        <v>32</v>
      </c>
      <c r="G47" s="19" t="s">
        <v>25</v>
      </c>
      <c r="H47" s="5">
        <f>VLOOKUP(E47,'UNIT CODES'!$A$2:$B$5,2,FALSE)*(D47)*(C47)</f>
        <v>193.64500000000001</v>
      </c>
      <c r="I47" s="30">
        <f>VLOOKUP(G47,'UNIT CODES'!$A$2:$B$5,2,FALSE)*(F47)*(C47)</f>
        <v>0.64</v>
      </c>
    </row>
    <row r="48" spans="1:9" x14ac:dyDescent="0.4">
      <c r="A48" s="3">
        <v>44</v>
      </c>
      <c r="B48" s="3" t="s">
        <v>135</v>
      </c>
      <c r="C48" s="3">
        <v>2</v>
      </c>
      <c r="D48" s="4">
        <v>610.83000000000004</v>
      </c>
      <c r="E48" s="19" t="s">
        <v>25</v>
      </c>
      <c r="F48" s="3">
        <v>17</v>
      </c>
      <c r="G48" s="19" t="s">
        <v>25</v>
      </c>
      <c r="H48" s="5">
        <f>VLOOKUP(E48,'UNIT CODES'!$A$2:$B$5,2,FALSE)*(D48)*(C48)</f>
        <v>12.216600000000001</v>
      </c>
      <c r="I48" s="30">
        <f>VLOOKUP(G48,'UNIT CODES'!$A$2:$B$5,2,FALSE)*(F48)*(C48)</f>
        <v>0.34</v>
      </c>
    </row>
    <row r="49" spans="1:9" x14ac:dyDescent="0.4">
      <c r="A49" s="3">
        <v>45</v>
      </c>
      <c r="B49" s="3" t="s">
        <v>136</v>
      </c>
      <c r="C49" s="81">
        <v>7500</v>
      </c>
      <c r="D49" s="4">
        <v>120.68</v>
      </c>
      <c r="E49" s="19" t="s">
        <v>29</v>
      </c>
      <c r="F49" s="3">
        <v>5.15</v>
      </c>
      <c r="G49" s="19" t="s">
        <v>29</v>
      </c>
      <c r="H49" s="5">
        <f>VLOOKUP(E49,'UNIT CODES'!$A$2:$B$5,2,FALSE)*(D49)*(C49)</f>
        <v>905.1</v>
      </c>
      <c r="I49" s="30">
        <f>VLOOKUP(G49,'UNIT CODES'!$A$2:$B$5,2,FALSE)*(F49)*(C49)</f>
        <v>38.625</v>
      </c>
    </row>
    <row r="50" spans="1:9" x14ac:dyDescent="0.4">
      <c r="A50" s="3">
        <v>46</v>
      </c>
      <c r="B50" s="3" t="s">
        <v>137</v>
      </c>
      <c r="C50" s="81">
        <v>5000</v>
      </c>
      <c r="D50" s="4">
        <v>184.56</v>
      </c>
      <c r="E50" s="19" t="s">
        <v>29</v>
      </c>
      <c r="F50" s="3">
        <v>5.65</v>
      </c>
      <c r="G50" s="19" t="s">
        <v>29</v>
      </c>
      <c r="H50" s="5">
        <f>VLOOKUP(E50,'UNIT CODES'!$A$2:$B$5,2,FALSE)*(D50)*(C50)</f>
        <v>922.8</v>
      </c>
      <c r="I50" s="30">
        <f>VLOOKUP(G50,'UNIT CODES'!$A$2:$B$5,2,FALSE)*(F50)*(C50)</f>
        <v>28.250000000000004</v>
      </c>
    </row>
    <row r="51" spans="1:9" x14ac:dyDescent="0.4">
      <c r="A51" s="3">
        <v>47</v>
      </c>
      <c r="B51" s="3" t="s">
        <v>138</v>
      </c>
      <c r="C51" s="3">
        <v>70</v>
      </c>
      <c r="D51" s="4">
        <v>1067.43</v>
      </c>
      <c r="E51" s="19" t="s">
        <v>29</v>
      </c>
      <c r="F51" s="3">
        <v>12.4</v>
      </c>
      <c r="G51" s="19" t="s">
        <v>29</v>
      </c>
      <c r="H51" s="5">
        <f>VLOOKUP(E51,'UNIT CODES'!$A$2:$B$5,2,FALSE)*(D51)*(C51)</f>
        <v>74.720100000000002</v>
      </c>
      <c r="I51" s="30">
        <f>VLOOKUP(G51,'UNIT CODES'!$A$2:$B$5,2,FALSE)*(F51)*(C51)</f>
        <v>0.8680000000000001</v>
      </c>
    </row>
    <row r="52" spans="1:9" x14ac:dyDescent="0.4">
      <c r="A52" s="3">
        <v>48</v>
      </c>
      <c r="B52" s="3" t="s">
        <v>139</v>
      </c>
      <c r="C52" s="3">
        <v>92</v>
      </c>
      <c r="D52" s="4">
        <v>3187.92</v>
      </c>
      <c r="E52" s="19" t="s">
        <v>29</v>
      </c>
      <c r="F52" s="3">
        <v>21.6</v>
      </c>
      <c r="G52" s="19" t="s">
        <v>29</v>
      </c>
      <c r="H52" s="5">
        <f>VLOOKUP(E52,'UNIT CODES'!$A$2:$B$5,2,FALSE)*(D52)*(C52)</f>
        <v>293.28863999999999</v>
      </c>
      <c r="I52" s="30">
        <f>VLOOKUP(G52,'UNIT CODES'!$A$2:$B$5,2,FALSE)*(F52)*(C52)</f>
        <v>1.9872000000000001</v>
      </c>
    </row>
    <row r="53" spans="1:9" x14ac:dyDescent="0.4">
      <c r="A53" s="3">
        <v>49</v>
      </c>
      <c r="B53" s="3" t="s">
        <v>140</v>
      </c>
      <c r="C53" s="3">
        <v>383</v>
      </c>
      <c r="D53" s="4">
        <v>281.31</v>
      </c>
      <c r="E53" s="19" t="s">
        <v>29</v>
      </c>
      <c r="F53" s="3">
        <v>7</v>
      </c>
      <c r="G53" s="19" t="s">
        <v>29</v>
      </c>
      <c r="H53" s="5">
        <f>VLOOKUP(E53,'UNIT CODES'!$A$2:$B$5,2,FALSE)*(D53)*(C53)</f>
        <v>107.74173</v>
      </c>
      <c r="I53" s="30">
        <f>VLOOKUP(G53,'UNIT CODES'!$A$2:$B$5,2,FALSE)*(F53)*(C53)</f>
        <v>2.681</v>
      </c>
    </row>
    <row r="54" spans="1:9" x14ac:dyDescent="0.4">
      <c r="A54" s="3">
        <v>50</v>
      </c>
      <c r="B54" s="3" t="s">
        <v>141</v>
      </c>
      <c r="C54" s="3">
        <v>23</v>
      </c>
      <c r="D54" s="4">
        <v>676.12</v>
      </c>
      <c r="E54" s="19" t="s">
        <v>29</v>
      </c>
      <c r="F54" s="3">
        <v>10.199999999999999</v>
      </c>
      <c r="G54" s="19" t="s">
        <v>29</v>
      </c>
      <c r="H54" s="5">
        <f>VLOOKUP(E54,'UNIT CODES'!$A$2:$B$5,2,FALSE)*(D54)*(C54)</f>
        <v>15.55076</v>
      </c>
      <c r="I54" s="30">
        <f>VLOOKUP(G54,'UNIT CODES'!$A$2:$B$5,2,FALSE)*(F54)*(C54)</f>
        <v>0.23459999999999998</v>
      </c>
    </row>
    <row r="55" spans="1:9" x14ac:dyDescent="0.4">
      <c r="A55" s="3">
        <v>51</v>
      </c>
      <c r="B55" s="3" t="s">
        <v>142</v>
      </c>
      <c r="C55" s="3">
        <v>21</v>
      </c>
      <c r="D55" s="4">
        <v>855.71</v>
      </c>
      <c r="E55" s="19" t="s">
        <v>29</v>
      </c>
      <c r="F55" s="3">
        <v>29.2</v>
      </c>
      <c r="G55" s="19" t="s">
        <v>29</v>
      </c>
      <c r="H55" s="5">
        <f>VLOOKUP(E55,'UNIT CODES'!$A$2:$B$5,2,FALSE)*(D55)*(C55)</f>
        <v>17.969910000000002</v>
      </c>
      <c r="I55" s="30">
        <f>VLOOKUP(G55,'UNIT CODES'!$A$2:$B$5,2,FALSE)*(F55)*(C55)</f>
        <v>0.61319999999999997</v>
      </c>
    </row>
    <row r="56" spans="1:9" x14ac:dyDescent="0.4">
      <c r="A56" s="3">
        <v>52</v>
      </c>
      <c r="B56" s="3" t="s">
        <v>143</v>
      </c>
      <c r="C56" s="3">
        <v>7</v>
      </c>
      <c r="D56" s="4">
        <v>10.48</v>
      </c>
      <c r="E56" s="19" t="s">
        <v>28</v>
      </c>
      <c r="F56" s="3">
        <v>43</v>
      </c>
      <c r="G56" s="19" t="s">
        <v>25</v>
      </c>
      <c r="H56" s="5">
        <f>VLOOKUP(E56,'UNIT CODES'!$A$2:$B$5,2,FALSE)*(D56)*(C56)</f>
        <v>73.36</v>
      </c>
      <c r="I56" s="30">
        <f>VLOOKUP(G56,'UNIT CODES'!$A$2:$B$5,2,FALSE)*(F56)*(C56)</f>
        <v>3.01</v>
      </c>
    </row>
    <row r="57" spans="1:9" x14ac:dyDescent="0.4">
      <c r="A57" s="3">
        <v>53</v>
      </c>
      <c r="B57" s="3" t="s">
        <v>144</v>
      </c>
      <c r="C57" s="3">
        <v>6</v>
      </c>
      <c r="D57" s="4">
        <v>3.68</v>
      </c>
      <c r="E57" s="19" t="s">
        <v>28</v>
      </c>
      <c r="F57" s="3">
        <v>30</v>
      </c>
      <c r="G57" s="19" t="s">
        <v>25</v>
      </c>
      <c r="H57" s="5">
        <f>VLOOKUP(E57,'UNIT CODES'!$A$2:$B$5,2,FALSE)*(D57)*(C57)</f>
        <v>22.080000000000002</v>
      </c>
      <c r="I57" s="30">
        <f>VLOOKUP(G57,'UNIT CODES'!$A$2:$B$5,2,FALSE)*(F57)*(C57)</f>
        <v>1.7999999999999998</v>
      </c>
    </row>
    <row r="58" spans="1:9" x14ac:dyDescent="0.4">
      <c r="A58" s="3">
        <v>54</v>
      </c>
      <c r="B58" s="3" t="s">
        <v>145</v>
      </c>
      <c r="C58" s="3">
        <v>300</v>
      </c>
      <c r="D58" s="4">
        <v>9.42</v>
      </c>
      <c r="E58" s="19" t="s">
        <v>25</v>
      </c>
      <c r="F58" s="3">
        <v>5</v>
      </c>
      <c r="G58" s="19" t="s">
        <v>25</v>
      </c>
      <c r="H58" s="15">
        <f>VLOOKUP(E58,'UNIT CODES'!$A$2:$B$5,2,FALSE)*(D58)*(C58)</f>
        <v>28.26</v>
      </c>
      <c r="I58" s="29">
        <f>VLOOKUP(G58,'UNIT CODES'!$A$2:$B$5,2,FALSE)*(F58)*(C58)</f>
        <v>15</v>
      </c>
    </row>
    <row r="59" spans="1:9" x14ac:dyDescent="0.4">
      <c r="A59" s="3">
        <v>55</v>
      </c>
      <c r="B59" s="3" t="s">
        <v>146</v>
      </c>
      <c r="C59" s="81">
        <v>2660</v>
      </c>
      <c r="D59" s="4">
        <v>11.52</v>
      </c>
      <c r="E59" s="19" t="s">
        <v>25</v>
      </c>
      <c r="F59" s="3">
        <v>2</v>
      </c>
      <c r="G59" s="19" t="s">
        <v>25</v>
      </c>
      <c r="H59" s="15">
        <f>VLOOKUP(E59,'UNIT CODES'!$A$2:$B$5,2,FALSE)*(D59)*(C59)</f>
        <v>306.43200000000002</v>
      </c>
      <c r="I59" s="30">
        <f>VLOOKUP(G59,'UNIT CODES'!$A$2:$B$5,2,FALSE)*(F59)*(C59)</f>
        <v>53.2</v>
      </c>
    </row>
    <row r="60" spans="1:9" x14ac:dyDescent="0.4">
      <c r="A60" s="3">
        <v>56</v>
      </c>
      <c r="B60" s="3" t="s">
        <v>147</v>
      </c>
      <c r="C60" s="3">
        <v>8</v>
      </c>
      <c r="D60" s="4">
        <v>1.75</v>
      </c>
      <c r="E60" s="19" t="s">
        <v>28</v>
      </c>
      <c r="F60" s="3">
        <v>22</v>
      </c>
      <c r="G60" s="19" t="s">
        <v>25</v>
      </c>
      <c r="H60" s="5">
        <f>VLOOKUP(E60,'UNIT CODES'!$A$2:$B$5,2,FALSE)*(D60)*(C60)</f>
        <v>14</v>
      </c>
      <c r="I60" s="30">
        <f>VLOOKUP(G60,'UNIT CODES'!$A$2:$B$5,2,FALSE)*(F60)*(C60)</f>
        <v>1.76</v>
      </c>
    </row>
    <row r="61" spans="1:9" x14ac:dyDescent="0.4">
      <c r="A61" s="3">
        <v>57</v>
      </c>
      <c r="B61" s="3" t="s">
        <v>148</v>
      </c>
      <c r="C61" s="3">
        <v>1</v>
      </c>
      <c r="D61" s="4">
        <v>1.71</v>
      </c>
      <c r="E61" s="19" t="s">
        <v>28</v>
      </c>
      <c r="F61" s="3">
        <v>22</v>
      </c>
      <c r="G61" s="19" t="s">
        <v>25</v>
      </c>
      <c r="H61" s="5">
        <f>VLOOKUP(E61,'UNIT CODES'!$A$2:$B$5,2,FALSE)*(D61)*(C61)</f>
        <v>1.71</v>
      </c>
      <c r="I61" s="30">
        <f>VLOOKUP(G61,'UNIT CODES'!$A$2:$B$5,2,FALSE)*(F61)*(C61)</f>
        <v>0.22</v>
      </c>
    </row>
    <row r="62" spans="1:9" x14ac:dyDescent="0.4">
      <c r="A62" s="3">
        <v>58</v>
      </c>
      <c r="B62" s="3" t="s">
        <v>149</v>
      </c>
      <c r="C62" s="3">
        <v>147</v>
      </c>
      <c r="D62" s="4">
        <v>64.87</v>
      </c>
      <c r="E62" s="19" t="s">
        <v>25</v>
      </c>
      <c r="F62" s="3">
        <v>23</v>
      </c>
      <c r="G62" s="19" t="s">
        <v>25</v>
      </c>
      <c r="H62" s="5">
        <f>VLOOKUP(E62,'UNIT CODES'!$A$2:$B$5,2,FALSE)*(D62)*(C62)</f>
        <v>95.358900000000006</v>
      </c>
      <c r="I62" s="30">
        <f>VLOOKUP(G62,'UNIT CODES'!$A$2:$B$5,2,FALSE)*(F62)*(C62)</f>
        <v>33.81</v>
      </c>
    </row>
    <row r="63" spans="1:9" x14ac:dyDescent="0.4">
      <c r="A63" s="3">
        <v>59</v>
      </c>
      <c r="B63" s="3" t="s">
        <v>150</v>
      </c>
      <c r="C63" s="3">
        <v>4</v>
      </c>
      <c r="D63" s="4">
        <v>114.28</v>
      </c>
      <c r="E63" s="19" t="s">
        <v>25</v>
      </c>
      <c r="F63" s="3">
        <v>23</v>
      </c>
      <c r="G63" s="19" t="s">
        <v>25</v>
      </c>
      <c r="H63" s="5">
        <f>VLOOKUP(E63,'UNIT CODES'!$A$2:$B$5,2,FALSE)*(D63)*(C63)</f>
        <v>4.5712000000000002</v>
      </c>
      <c r="I63" s="30">
        <f>VLOOKUP(G63,'UNIT CODES'!$A$2:$B$5,2,FALSE)*(F63)*(C63)</f>
        <v>0.92</v>
      </c>
    </row>
    <row r="64" spans="1:9" x14ac:dyDescent="0.4">
      <c r="A64" s="3">
        <v>60</v>
      </c>
      <c r="B64" s="3" t="s">
        <v>151</v>
      </c>
      <c r="C64" s="3">
        <v>22</v>
      </c>
      <c r="D64" s="4">
        <v>107.6</v>
      </c>
      <c r="E64" s="19" t="s">
        <v>25</v>
      </c>
      <c r="F64" s="3">
        <v>23</v>
      </c>
      <c r="G64" s="19" t="s">
        <v>25</v>
      </c>
      <c r="H64" s="5">
        <f>VLOOKUP(E64,'UNIT CODES'!$A$2:$B$5,2,FALSE)*(D64)*(C64)</f>
        <v>23.672000000000001</v>
      </c>
      <c r="I64" s="30">
        <f>VLOOKUP(G64,'UNIT CODES'!$A$2:$B$5,2,FALSE)*(F64)*(C64)</f>
        <v>5.0600000000000005</v>
      </c>
    </row>
    <row r="65" spans="1:9" x14ac:dyDescent="0.4">
      <c r="A65" s="3">
        <v>61</v>
      </c>
      <c r="B65" s="3" t="s">
        <v>152</v>
      </c>
      <c r="C65" s="3">
        <v>36</v>
      </c>
      <c r="D65" s="4">
        <v>1.21</v>
      </c>
      <c r="E65" s="19" t="s">
        <v>28</v>
      </c>
      <c r="F65" s="3">
        <v>2.5</v>
      </c>
      <c r="G65" s="19" t="s">
        <v>25</v>
      </c>
      <c r="H65" s="5">
        <f>VLOOKUP(E65,'UNIT CODES'!$A$2:$B$5,2,FALSE)*(D65)*(C65)</f>
        <v>43.56</v>
      </c>
      <c r="I65" s="30">
        <f>VLOOKUP(G65,'UNIT CODES'!$A$2:$B$5,2,FALSE)*(F65)*(C65)</f>
        <v>0.9</v>
      </c>
    </row>
    <row r="66" spans="1:9" x14ac:dyDescent="0.4">
      <c r="A66" s="3">
        <v>62</v>
      </c>
      <c r="B66" s="3" t="s">
        <v>153</v>
      </c>
      <c r="C66" s="3">
        <v>137</v>
      </c>
      <c r="D66" s="4">
        <v>27.19</v>
      </c>
      <c r="E66" s="19" t="s">
        <v>25</v>
      </c>
      <c r="F66" s="3">
        <v>2.5</v>
      </c>
      <c r="G66" s="19" t="s">
        <v>25</v>
      </c>
      <c r="H66" s="5">
        <f>VLOOKUP(E66,'UNIT CODES'!$A$2:$B$5,2,FALSE)*(D66)*(C66)</f>
        <v>37.250300000000003</v>
      </c>
      <c r="I66" s="30">
        <f>VLOOKUP(G66,'UNIT CODES'!$A$2:$B$5,2,FALSE)*(F66)*(C66)</f>
        <v>3.4250000000000003</v>
      </c>
    </row>
    <row r="67" spans="1:9" x14ac:dyDescent="0.4">
      <c r="A67" s="3">
        <v>63</v>
      </c>
      <c r="B67" s="3" t="s">
        <v>154</v>
      </c>
      <c r="C67" s="3">
        <v>9</v>
      </c>
      <c r="D67" s="4">
        <v>2.84</v>
      </c>
      <c r="E67" s="19" t="s">
        <v>28</v>
      </c>
      <c r="F67" s="3">
        <v>25</v>
      </c>
      <c r="G67" s="19" t="s">
        <v>25</v>
      </c>
      <c r="H67" s="5">
        <f>VLOOKUP(E67,'UNIT CODES'!$A$2:$B$5,2,FALSE)*(D67)*(C67)</f>
        <v>25.56</v>
      </c>
      <c r="I67" s="30">
        <f>VLOOKUP(G67,'UNIT CODES'!$A$2:$B$5,2,FALSE)*(F67)*(C67)</f>
        <v>2.25</v>
      </c>
    </row>
    <row r="68" spans="1:9" x14ac:dyDescent="0.4">
      <c r="A68" s="3">
        <v>64</v>
      </c>
      <c r="B68" s="3" t="s">
        <v>155</v>
      </c>
      <c r="C68" s="3">
        <v>2</v>
      </c>
      <c r="D68" s="4">
        <v>2</v>
      </c>
      <c r="E68" s="19" t="s">
        <v>28</v>
      </c>
      <c r="F68" s="3">
        <v>2.5</v>
      </c>
      <c r="G68" s="19" t="s">
        <v>25</v>
      </c>
      <c r="H68" s="5">
        <f>VLOOKUP(E68,'UNIT CODES'!$A$2:$B$5,2,FALSE)*(D68)*(C68)</f>
        <v>4</v>
      </c>
      <c r="I68" s="30">
        <f>VLOOKUP(G68,'UNIT CODES'!$A$2:$B$5,2,FALSE)*(F68)*(C68)</f>
        <v>0.05</v>
      </c>
    </row>
    <row r="69" spans="1:9" x14ac:dyDescent="0.4">
      <c r="A69" s="3">
        <v>65</v>
      </c>
      <c r="B69" s="3" t="s">
        <v>156</v>
      </c>
      <c r="C69" s="3">
        <v>7</v>
      </c>
      <c r="D69" s="4">
        <v>1.05</v>
      </c>
      <c r="E69" s="19" t="s">
        <v>25</v>
      </c>
      <c r="F69" s="3">
        <v>2.5</v>
      </c>
      <c r="G69" s="19" t="s">
        <v>25</v>
      </c>
      <c r="H69" s="5">
        <f>VLOOKUP(E69,'UNIT CODES'!$A$2:$B$5,2,FALSE)*(D69)*(C69)</f>
        <v>7.350000000000001E-2</v>
      </c>
      <c r="I69" s="30">
        <f>VLOOKUP(G69,'UNIT CODES'!$A$2:$B$5,2,FALSE)*(F69)*(C69)</f>
        <v>0.17500000000000002</v>
      </c>
    </row>
    <row r="70" spans="1:9" x14ac:dyDescent="0.4">
      <c r="A70" s="3">
        <v>66</v>
      </c>
      <c r="B70" s="3" t="s">
        <v>157</v>
      </c>
      <c r="C70" s="3">
        <v>32</v>
      </c>
      <c r="D70" s="4">
        <v>385.64</v>
      </c>
      <c r="E70" s="19" t="s">
        <v>29</v>
      </c>
      <c r="F70" s="3">
        <v>3</v>
      </c>
      <c r="G70" s="19" t="s">
        <v>25</v>
      </c>
      <c r="H70" s="5">
        <f>VLOOKUP(E70,'UNIT CODES'!$A$2:$B$5,2,FALSE)*(D70)*(C70)</f>
        <v>12.340479999999999</v>
      </c>
      <c r="I70" s="30">
        <f>VLOOKUP(G70,'UNIT CODES'!$A$2:$B$5,2,FALSE)*(F70)*(C70)</f>
        <v>0.96</v>
      </c>
    </row>
    <row r="71" spans="1:9" x14ac:dyDescent="0.4">
      <c r="A71" s="3">
        <v>67</v>
      </c>
      <c r="B71" s="3" t="s">
        <v>158</v>
      </c>
      <c r="C71" s="3">
        <v>820</v>
      </c>
      <c r="D71" s="82">
        <v>0</v>
      </c>
      <c r="E71" s="19" t="s">
        <v>25</v>
      </c>
      <c r="F71" s="3">
        <v>3</v>
      </c>
      <c r="G71" s="19" t="s">
        <v>25</v>
      </c>
      <c r="H71" s="5">
        <f>VLOOKUP(E71,'UNIT CODES'!$A$2:$B$5,2,FALSE)*(D71)*(C71)</f>
        <v>0</v>
      </c>
      <c r="I71" s="30">
        <f>VLOOKUP(G71,'UNIT CODES'!$A$2:$B$5,2,FALSE)*(F71)*(C71)</f>
        <v>24.599999999999998</v>
      </c>
    </row>
    <row r="72" spans="1:9" x14ac:dyDescent="0.4">
      <c r="A72" s="3">
        <v>68</v>
      </c>
      <c r="B72" s="3" t="s">
        <v>159</v>
      </c>
      <c r="C72" s="3">
        <v>16</v>
      </c>
      <c r="D72" s="82">
        <v>0</v>
      </c>
      <c r="E72" s="19" t="s">
        <v>25</v>
      </c>
      <c r="F72" s="3">
        <v>1.5</v>
      </c>
      <c r="G72" s="19" t="s">
        <v>25</v>
      </c>
      <c r="H72" s="5">
        <f>VLOOKUP(E72,'UNIT CODES'!$A$2:$B$5,2,FALSE)*(D72)*(C72)</f>
        <v>0</v>
      </c>
      <c r="I72" s="30">
        <f>VLOOKUP(G72,'UNIT CODES'!$A$2:$B$5,2,FALSE)*(F72)*(C72)</f>
        <v>0.24</v>
      </c>
    </row>
    <row r="73" spans="1:9" x14ac:dyDescent="0.4">
      <c r="A73" s="3">
        <v>69</v>
      </c>
      <c r="B73" s="3" t="s">
        <v>160</v>
      </c>
      <c r="C73" s="81">
        <v>1780</v>
      </c>
      <c r="D73" s="4">
        <v>8</v>
      </c>
      <c r="E73" s="19" t="s">
        <v>25</v>
      </c>
      <c r="F73" s="3">
        <v>0.75</v>
      </c>
      <c r="G73" s="19" t="s">
        <v>25</v>
      </c>
      <c r="H73" s="5">
        <f>VLOOKUP(E73,'UNIT CODES'!$A$2:$B$5,2,FALSE)*(D73)*(C73)</f>
        <v>142.4</v>
      </c>
      <c r="I73" s="30">
        <f>VLOOKUP(G73,'UNIT CODES'!$A$2:$B$5,2,FALSE)*(F73)*(C73)</f>
        <v>13.35</v>
      </c>
    </row>
    <row r="74" spans="1:9" x14ac:dyDescent="0.4">
      <c r="A74" s="3">
        <v>70</v>
      </c>
      <c r="B74" s="3" t="s">
        <v>161</v>
      </c>
      <c r="C74" s="3">
        <v>100</v>
      </c>
      <c r="D74" s="4">
        <v>1</v>
      </c>
      <c r="E74" s="19" t="s">
        <v>28</v>
      </c>
      <c r="F74" s="3">
        <v>0.01</v>
      </c>
      <c r="G74" s="19" t="s">
        <v>28</v>
      </c>
      <c r="H74" s="5">
        <f>VLOOKUP(E74,'UNIT CODES'!$A$2:$B$5,2,FALSE)*(D74)*(C74)</f>
        <v>100</v>
      </c>
      <c r="I74" s="30">
        <f>VLOOKUP(G74,'UNIT CODES'!$A$2:$B$5,2,FALSE)*(F74)*(C74)</f>
        <v>1</v>
      </c>
    </row>
    <row r="75" spans="1:9" x14ac:dyDescent="0.4">
      <c r="A75" s="3">
        <v>71</v>
      </c>
      <c r="B75" s="3" t="s">
        <v>162</v>
      </c>
      <c r="C75" s="3">
        <v>1</v>
      </c>
      <c r="D75" s="4">
        <v>0.4</v>
      </c>
      <c r="E75" s="19" t="s">
        <v>28</v>
      </c>
      <c r="F75" s="3">
        <v>3</v>
      </c>
      <c r="G75" s="19" t="s">
        <v>25</v>
      </c>
      <c r="H75" s="5">
        <f>VLOOKUP(E75,'UNIT CODES'!$A$2:$B$5,2,FALSE)*(D75)*(C75)</f>
        <v>0.4</v>
      </c>
      <c r="I75" s="30">
        <f>VLOOKUP(G75,'UNIT CODES'!$A$2:$B$5,2,FALSE)*(F75)*(C75)</f>
        <v>0.03</v>
      </c>
    </row>
    <row r="76" spans="1:9" x14ac:dyDescent="0.4">
      <c r="A76" s="3">
        <v>72</v>
      </c>
      <c r="B76" s="3" t="s">
        <v>163</v>
      </c>
      <c r="C76" s="3">
        <v>12</v>
      </c>
      <c r="D76" s="4">
        <v>0.64</v>
      </c>
      <c r="E76" s="19" t="s">
        <v>28</v>
      </c>
      <c r="F76" s="3">
        <v>3</v>
      </c>
      <c r="G76" s="19" t="s">
        <v>25</v>
      </c>
      <c r="H76" s="5">
        <f>VLOOKUP(E76,'UNIT CODES'!$A$2:$B$5,2,FALSE)*(D76)*(C76)</f>
        <v>7.68</v>
      </c>
      <c r="I76" s="30">
        <f>VLOOKUP(G76,'UNIT CODES'!$A$2:$B$5,2,FALSE)*(F76)*(C76)</f>
        <v>0.36</v>
      </c>
    </row>
    <row r="77" spans="1:9" x14ac:dyDescent="0.4">
      <c r="A77" s="3">
        <v>73</v>
      </c>
      <c r="B77" s="3" t="s">
        <v>164</v>
      </c>
      <c r="C77" s="3">
        <v>9</v>
      </c>
      <c r="D77" s="4">
        <v>0.35</v>
      </c>
      <c r="E77" s="19" t="s">
        <v>28</v>
      </c>
      <c r="F77" s="3">
        <v>2.7</v>
      </c>
      <c r="G77" s="19" t="s">
        <v>25</v>
      </c>
      <c r="H77" s="5">
        <f>VLOOKUP(E77,'UNIT CODES'!$A$2:$B$5,2,FALSE)*(D77)*(C77)</f>
        <v>3.15</v>
      </c>
      <c r="I77" s="30">
        <f>VLOOKUP(G77,'UNIT CODES'!$A$2:$B$5,2,FALSE)*(F77)*(C77)</f>
        <v>0.24300000000000002</v>
      </c>
    </row>
    <row r="78" spans="1:9" x14ac:dyDescent="0.4">
      <c r="A78" s="3">
        <v>74</v>
      </c>
      <c r="B78" s="83" t="s">
        <v>190</v>
      </c>
      <c r="C78" s="3">
        <v>4</v>
      </c>
      <c r="D78" s="4">
        <v>2.38</v>
      </c>
      <c r="E78" s="19" t="s">
        <v>28</v>
      </c>
      <c r="F78" s="3">
        <v>3</v>
      </c>
      <c r="G78" s="19" t="s">
        <v>25</v>
      </c>
      <c r="H78" s="5">
        <f>VLOOKUP(E78,'UNIT CODES'!$A$2:$B$5,2,FALSE)*(D78)*(C78)</f>
        <v>9.52</v>
      </c>
      <c r="I78" s="30">
        <f>VLOOKUP(G78,'UNIT CODES'!$A$2:$B$5,2,FALSE)*(F78)*(C78)</f>
        <v>0.12</v>
      </c>
    </row>
    <row r="79" spans="1:9" x14ac:dyDescent="0.4">
      <c r="A79" s="3">
        <v>75</v>
      </c>
      <c r="B79" s="3" t="s">
        <v>165</v>
      </c>
      <c r="C79" s="3">
        <v>1</v>
      </c>
      <c r="D79" s="4">
        <v>7.34</v>
      </c>
      <c r="E79" s="19" t="s">
        <v>28</v>
      </c>
      <c r="F79" s="3">
        <v>14</v>
      </c>
      <c r="G79" s="19" t="s">
        <v>25</v>
      </c>
      <c r="H79" s="5">
        <f>VLOOKUP(E79,'UNIT CODES'!$A$2:$B$5,2,FALSE)*(D79)*(C79)</f>
        <v>7.34</v>
      </c>
      <c r="I79" s="30">
        <f>VLOOKUP(G79,'UNIT CODES'!$A$2:$B$5,2,FALSE)*(F79)*(C79)</f>
        <v>0.14000000000000001</v>
      </c>
    </row>
    <row r="80" spans="1:9" x14ac:dyDescent="0.4">
      <c r="A80" s="3">
        <v>76</v>
      </c>
      <c r="B80" s="3" t="s">
        <v>166</v>
      </c>
      <c r="C80" s="3">
        <v>10</v>
      </c>
      <c r="D80" s="4">
        <v>40</v>
      </c>
      <c r="E80" s="19" t="s">
        <v>28</v>
      </c>
      <c r="F80" s="3">
        <v>0.35</v>
      </c>
      <c r="G80" s="19" t="s">
        <v>28</v>
      </c>
      <c r="H80" s="5">
        <f>VLOOKUP(E80,'UNIT CODES'!$A$2:$B$5,2,FALSE)*(D80)*(C80)</f>
        <v>400</v>
      </c>
      <c r="I80" s="30">
        <f>VLOOKUP(G80,'UNIT CODES'!$A$2:$B$5,2,FALSE)*(F80)*(C80)</f>
        <v>3.5</v>
      </c>
    </row>
    <row r="81" spans="1:9" x14ac:dyDescent="0.4">
      <c r="A81" s="3">
        <v>77</v>
      </c>
      <c r="B81" s="3" t="s">
        <v>167</v>
      </c>
      <c r="C81" s="3">
        <v>10</v>
      </c>
      <c r="D81" s="4">
        <v>120</v>
      </c>
      <c r="E81" s="19" t="s">
        <v>25</v>
      </c>
      <c r="F81" s="3">
        <v>2.5</v>
      </c>
      <c r="G81" s="19" t="s">
        <v>25</v>
      </c>
      <c r="H81" s="5">
        <f>VLOOKUP(E81,'UNIT CODES'!$A$2:$B$5,2,FALSE)*(D81)*(C81)</f>
        <v>12</v>
      </c>
      <c r="I81" s="30">
        <f>VLOOKUP(G81,'UNIT CODES'!$A$2:$B$5,2,FALSE)*(F81)*(C81)</f>
        <v>0.25</v>
      </c>
    </row>
    <row r="82" spans="1:9" x14ac:dyDescent="0.4">
      <c r="A82" s="3">
        <v>78</v>
      </c>
      <c r="B82" s="3" t="s">
        <v>168</v>
      </c>
      <c r="C82" s="3">
        <v>11</v>
      </c>
      <c r="D82" s="4">
        <v>15</v>
      </c>
      <c r="E82" s="19" t="s">
        <v>28</v>
      </c>
      <c r="F82" s="3">
        <v>20</v>
      </c>
      <c r="G82" s="19" t="s">
        <v>25</v>
      </c>
      <c r="H82" s="5">
        <f>VLOOKUP(E82,'UNIT CODES'!$A$2:$B$5,2,FALSE)*(D82)*(C82)</f>
        <v>165</v>
      </c>
      <c r="I82" s="30">
        <f>VLOOKUP(G82,'UNIT CODES'!$A$2:$B$5,2,FALSE)*(F82)*(C82)</f>
        <v>2.2000000000000002</v>
      </c>
    </row>
    <row r="83" spans="1:9" x14ac:dyDescent="0.4">
      <c r="A83" s="3">
        <v>79</v>
      </c>
      <c r="B83" s="3" t="s">
        <v>169</v>
      </c>
      <c r="C83" s="3">
        <v>1</v>
      </c>
      <c r="D83" s="4">
        <v>8.82</v>
      </c>
      <c r="E83" s="19" t="s">
        <v>28</v>
      </c>
      <c r="F83" s="3">
        <v>30</v>
      </c>
      <c r="G83" s="19" t="s">
        <v>25</v>
      </c>
      <c r="H83" s="5">
        <f>VLOOKUP(E83,'UNIT CODES'!$A$2:$B$5,2,FALSE)*(D83)*(C83)</f>
        <v>8.82</v>
      </c>
      <c r="I83" s="30">
        <f>VLOOKUP(G83,'UNIT CODES'!$A$2:$B$5,2,FALSE)*(F83)*(C83)</f>
        <v>0.3</v>
      </c>
    </row>
    <row r="84" spans="1:9" x14ac:dyDescent="0.4">
      <c r="A84" s="3">
        <v>80</v>
      </c>
      <c r="B84" s="3" t="s">
        <v>170</v>
      </c>
      <c r="C84" s="3">
        <v>9</v>
      </c>
      <c r="D84" s="4">
        <v>2.66</v>
      </c>
      <c r="E84" s="19" t="s">
        <v>28</v>
      </c>
      <c r="F84" s="3">
        <v>20</v>
      </c>
      <c r="G84" s="19" t="s">
        <v>25</v>
      </c>
      <c r="H84" s="5">
        <f>VLOOKUP(E84,'UNIT CODES'!$A$2:$B$5,2,FALSE)*(D84)*(C84)</f>
        <v>23.94</v>
      </c>
      <c r="I84" s="30">
        <f>VLOOKUP(G84,'UNIT CODES'!$A$2:$B$5,2,FALSE)*(F84)*(C84)</f>
        <v>1.8</v>
      </c>
    </row>
    <row r="85" spans="1:9" x14ac:dyDescent="0.4">
      <c r="A85" s="3">
        <v>81</v>
      </c>
      <c r="B85" s="3" t="s">
        <v>171</v>
      </c>
      <c r="C85" s="3">
        <v>6</v>
      </c>
      <c r="D85" s="4">
        <v>15</v>
      </c>
      <c r="E85" s="19" t="s">
        <v>28</v>
      </c>
      <c r="F85" s="3">
        <v>0.22</v>
      </c>
      <c r="G85" s="19" t="s">
        <v>28</v>
      </c>
      <c r="H85" s="5">
        <f>VLOOKUP(E85,'UNIT CODES'!$A$2:$B$5,2,FALSE)*(D85)*(C85)</f>
        <v>90</v>
      </c>
      <c r="I85" s="30">
        <f>VLOOKUP(G85,'UNIT CODES'!$A$2:$B$5,2,FALSE)*(F85)*(C85)</f>
        <v>1.32</v>
      </c>
    </row>
    <row r="86" spans="1:9" x14ac:dyDescent="0.4">
      <c r="A86" s="3">
        <v>82</v>
      </c>
      <c r="B86" s="3" t="s">
        <v>172</v>
      </c>
      <c r="C86" s="3">
        <v>1</v>
      </c>
      <c r="D86" s="4">
        <v>20</v>
      </c>
      <c r="E86" s="19" t="s">
        <v>28</v>
      </c>
      <c r="F86" s="3">
        <v>0.25</v>
      </c>
      <c r="G86" s="19" t="s">
        <v>28</v>
      </c>
      <c r="H86" s="5">
        <f>VLOOKUP(E86,'UNIT CODES'!$A$2:$B$5,2,FALSE)*(D86)*(C86)</f>
        <v>20</v>
      </c>
      <c r="I86" s="30">
        <f>VLOOKUP(G86,'UNIT CODES'!$A$2:$B$5,2,FALSE)*(F86)*(C86)</f>
        <v>0.25</v>
      </c>
    </row>
    <row r="87" spans="1:9" x14ac:dyDescent="0.4">
      <c r="A87" s="3">
        <v>83</v>
      </c>
      <c r="B87" s="83" t="s">
        <v>191</v>
      </c>
      <c r="C87" s="3">
        <v>3</v>
      </c>
      <c r="D87" s="4">
        <v>700</v>
      </c>
      <c r="E87" s="19" t="s">
        <v>28</v>
      </c>
      <c r="F87" s="3">
        <v>2</v>
      </c>
      <c r="G87" s="19" t="s">
        <v>28</v>
      </c>
      <c r="H87" s="5">
        <f>VLOOKUP(E87,'UNIT CODES'!$A$2:$B$5,2,FALSE)*(D87)*(C87)</f>
        <v>2100</v>
      </c>
      <c r="I87" s="30">
        <f>VLOOKUP(G87,'UNIT CODES'!$A$2:$B$5,2,FALSE)*(F87)*(C87)</f>
        <v>6</v>
      </c>
    </row>
    <row r="88" spans="1:9" x14ac:dyDescent="0.4">
      <c r="A88" s="3">
        <v>84</v>
      </c>
      <c r="B88" s="3" t="s">
        <v>173</v>
      </c>
      <c r="C88" s="3">
        <v>2</v>
      </c>
      <c r="D88" s="4">
        <v>35</v>
      </c>
      <c r="E88" s="19" t="s">
        <v>28</v>
      </c>
      <c r="F88" s="3">
        <v>0.42</v>
      </c>
      <c r="G88" s="19" t="s">
        <v>28</v>
      </c>
      <c r="H88" s="5">
        <f>VLOOKUP(E88,'UNIT CODES'!$A$2:$B$5,2,FALSE)*(D88)*(C88)</f>
        <v>70</v>
      </c>
      <c r="I88" s="30">
        <f>VLOOKUP(G88,'UNIT CODES'!$A$2:$B$5,2,FALSE)*(F88)*(C88)</f>
        <v>0.84</v>
      </c>
    </row>
    <row r="89" spans="1:9" x14ac:dyDescent="0.4">
      <c r="A89" s="3">
        <v>85</v>
      </c>
      <c r="B89" s="3" t="s">
        <v>174</v>
      </c>
      <c r="C89" s="3">
        <v>1</v>
      </c>
      <c r="D89" s="82">
        <v>0</v>
      </c>
      <c r="E89" s="19" t="s">
        <v>28</v>
      </c>
      <c r="F89" s="3">
        <v>2</v>
      </c>
      <c r="G89" s="19" t="s">
        <v>28</v>
      </c>
      <c r="H89" s="5">
        <f>VLOOKUP(E89,'UNIT CODES'!$A$2:$B$5,2,FALSE)*(D89)*(C89)</f>
        <v>0</v>
      </c>
      <c r="I89" s="30">
        <f>VLOOKUP(G89,'UNIT CODES'!$A$2:$B$5,2,FALSE)*(F89)*(C89)</f>
        <v>2</v>
      </c>
    </row>
    <row r="90" spans="1:9" x14ac:dyDescent="0.4">
      <c r="A90" s="3">
        <v>86</v>
      </c>
      <c r="B90" s="3" t="s">
        <v>175</v>
      </c>
      <c r="C90" s="3">
        <v>1</v>
      </c>
      <c r="D90" s="82">
        <v>0</v>
      </c>
      <c r="E90" s="19" t="s">
        <v>28</v>
      </c>
      <c r="F90" s="3">
        <v>6</v>
      </c>
      <c r="G90" s="19" t="s">
        <v>28</v>
      </c>
      <c r="H90" s="5">
        <f>VLOOKUP(E90,'UNIT CODES'!$A$2:$B$5,2,FALSE)*(D90)*(C90)</f>
        <v>0</v>
      </c>
      <c r="I90" s="30">
        <f>VLOOKUP(G90,'UNIT CODES'!$A$2:$B$5,2,FALSE)*(F90)*(C90)</f>
        <v>6</v>
      </c>
    </row>
    <row r="91" spans="1:9" x14ac:dyDescent="0.4">
      <c r="A91" s="3">
        <v>87</v>
      </c>
      <c r="B91" s="3" t="s">
        <v>176</v>
      </c>
      <c r="C91" s="3">
        <v>1</v>
      </c>
      <c r="D91" s="4">
        <v>350</v>
      </c>
      <c r="E91" s="19" t="s">
        <v>28</v>
      </c>
      <c r="F91" s="3">
        <v>0.4</v>
      </c>
      <c r="G91" s="19" t="s">
        <v>28</v>
      </c>
      <c r="H91" s="5">
        <f>VLOOKUP(E91,'UNIT CODES'!$A$2:$B$5,2,FALSE)*(D91)*(C91)</f>
        <v>350</v>
      </c>
      <c r="I91" s="30">
        <f>VLOOKUP(G91,'UNIT CODES'!$A$2:$B$5,2,FALSE)*(F91)*(C91)</f>
        <v>0.4</v>
      </c>
    </row>
    <row r="92" spans="1:9" x14ac:dyDescent="0.4">
      <c r="A92" s="3">
        <v>88</v>
      </c>
      <c r="B92" s="3" t="s">
        <v>177</v>
      </c>
      <c r="C92" s="3">
        <v>1</v>
      </c>
      <c r="D92" s="4">
        <v>280</v>
      </c>
      <c r="E92" s="19" t="s">
        <v>28</v>
      </c>
      <c r="F92" s="3">
        <v>1.1000000000000001</v>
      </c>
      <c r="G92" s="19" t="s">
        <v>28</v>
      </c>
      <c r="H92" s="5">
        <f>VLOOKUP(E92,'UNIT CODES'!$A$2:$B$5,2,FALSE)*(D92)*(C92)</f>
        <v>280</v>
      </c>
      <c r="I92" s="30">
        <f>VLOOKUP(G92,'UNIT CODES'!$A$2:$B$5,2,FALSE)*(F92)*(C92)</f>
        <v>1.1000000000000001</v>
      </c>
    </row>
    <row r="93" spans="1:9" x14ac:dyDescent="0.4">
      <c r="A93" s="3">
        <v>89</v>
      </c>
      <c r="B93" s="3" t="s">
        <v>178</v>
      </c>
      <c r="C93" s="3">
        <v>5</v>
      </c>
      <c r="D93" s="4">
        <v>500</v>
      </c>
      <c r="E93" s="19" t="s">
        <v>28</v>
      </c>
      <c r="F93" s="3">
        <v>1.2</v>
      </c>
      <c r="G93" s="19" t="s">
        <v>28</v>
      </c>
      <c r="H93" s="5">
        <f>VLOOKUP(E93,'UNIT CODES'!$A$2:$B$5,2,FALSE)*(D93)*(C93)</f>
        <v>2500</v>
      </c>
      <c r="I93" s="30">
        <f>VLOOKUP(G93,'UNIT CODES'!$A$2:$B$5,2,FALSE)*(F93)*(C93)</f>
        <v>6</v>
      </c>
    </row>
    <row r="94" spans="1:9" x14ac:dyDescent="0.4">
      <c r="A94" s="3">
        <v>90</v>
      </c>
      <c r="B94" s="3" t="s">
        <v>179</v>
      </c>
      <c r="C94" s="3">
        <v>1</v>
      </c>
      <c r="D94" s="4">
        <v>580</v>
      </c>
      <c r="E94" s="19" t="s">
        <v>28</v>
      </c>
      <c r="F94" s="3">
        <v>1.65</v>
      </c>
      <c r="G94" s="19" t="s">
        <v>28</v>
      </c>
      <c r="H94" s="5">
        <f>VLOOKUP(E94,'UNIT CODES'!$A$2:$B$5,2,FALSE)*(D94)*(C94)</f>
        <v>580</v>
      </c>
      <c r="I94" s="30">
        <f>VLOOKUP(G94,'UNIT CODES'!$A$2:$B$5,2,FALSE)*(F94)*(C94)</f>
        <v>1.65</v>
      </c>
    </row>
    <row r="95" spans="1:9" x14ac:dyDescent="0.4">
      <c r="A95" s="3">
        <v>91</v>
      </c>
      <c r="B95" s="3" t="s">
        <v>180</v>
      </c>
      <c r="C95" s="3">
        <v>18</v>
      </c>
      <c r="D95" s="4">
        <v>3.14</v>
      </c>
      <c r="E95" s="19" t="s">
        <v>28</v>
      </c>
      <c r="F95" s="3">
        <v>0.04</v>
      </c>
      <c r="G95" s="19" t="s">
        <v>28</v>
      </c>
      <c r="H95" s="5">
        <f>VLOOKUP(E95,'UNIT CODES'!$A$2:$B$5,2,FALSE)*(D95)*(C95)</f>
        <v>56.52</v>
      </c>
      <c r="I95" s="30">
        <f>VLOOKUP(G95,'UNIT CODES'!$A$2:$B$5,2,FALSE)*(F95)*(C95)</f>
        <v>0.72</v>
      </c>
    </row>
    <row r="96" spans="1:9" x14ac:dyDescent="0.4">
      <c r="A96" s="3">
        <v>92</v>
      </c>
      <c r="B96" s="83" t="s">
        <v>192</v>
      </c>
      <c r="C96" s="3">
        <v>3</v>
      </c>
      <c r="D96" s="4">
        <v>5</v>
      </c>
      <c r="E96" s="85" t="s">
        <v>28</v>
      </c>
      <c r="F96" s="3">
        <v>0.05</v>
      </c>
      <c r="G96" s="85" t="s">
        <v>28</v>
      </c>
      <c r="H96" s="5">
        <f>VLOOKUP(E96,'UNIT CODES'!$A$2:$B$5,2,FALSE)*(D96)*(C96)</f>
        <v>15</v>
      </c>
      <c r="I96" s="30">
        <f>VLOOKUP(G96,'UNIT CODES'!$A$2:$B$5,2,FALSE)*(F96)*(C96)</f>
        <v>0.15000000000000002</v>
      </c>
    </row>
    <row r="97" spans="1:10" x14ac:dyDescent="0.4">
      <c r="A97" s="3">
        <v>93</v>
      </c>
      <c r="B97" s="3" t="s">
        <v>181</v>
      </c>
      <c r="C97" s="3">
        <v>1</v>
      </c>
      <c r="D97" s="82">
        <v>0</v>
      </c>
      <c r="E97" s="19" t="s">
        <v>28</v>
      </c>
      <c r="F97" s="3">
        <v>2</v>
      </c>
      <c r="G97" s="19" t="s">
        <v>28</v>
      </c>
      <c r="H97" s="5">
        <f>VLOOKUP(E97,'UNIT CODES'!$A$2:$B$5,2,FALSE)*(D97)*(C97)</f>
        <v>0</v>
      </c>
      <c r="I97" s="30">
        <f>VLOOKUP(G97,'UNIT CODES'!$A$2:$B$5,2,FALSE)*(F97)*(C97)</f>
        <v>2</v>
      </c>
    </row>
    <row r="98" spans="1:10" x14ac:dyDescent="0.4">
      <c r="A98" s="3">
        <v>94</v>
      </c>
      <c r="B98" s="3" t="s">
        <v>182</v>
      </c>
      <c r="C98" s="3">
        <v>1</v>
      </c>
      <c r="D98" s="82">
        <v>0</v>
      </c>
      <c r="E98" s="19" t="s">
        <v>28</v>
      </c>
      <c r="F98" s="3">
        <v>6</v>
      </c>
      <c r="G98" s="19" t="s">
        <v>28</v>
      </c>
      <c r="H98" s="5">
        <f>VLOOKUP(E98,'UNIT CODES'!$A$2:$B$5,2,FALSE)*(D98)*(C98)</f>
        <v>0</v>
      </c>
      <c r="I98" s="30">
        <f>VLOOKUP(G98,'UNIT CODES'!$A$2:$B$5,2,FALSE)*(F98)*(C98)</f>
        <v>6</v>
      </c>
    </row>
    <row r="99" spans="1:10" x14ac:dyDescent="0.4">
      <c r="A99" s="3">
        <v>95</v>
      </c>
      <c r="B99" s="3" t="s">
        <v>183</v>
      </c>
      <c r="C99" s="3">
        <v>1</v>
      </c>
      <c r="D99" s="4">
        <v>600</v>
      </c>
      <c r="E99" s="19" t="s">
        <v>28</v>
      </c>
      <c r="F99" s="3">
        <v>6</v>
      </c>
      <c r="G99" s="19" t="s">
        <v>28</v>
      </c>
      <c r="H99" s="5">
        <f>VLOOKUP(E99,'UNIT CODES'!$A$2:$B$5,2,FALSE)*(D99)*(C99)</f>
        <v>600</v>
      </c>
      <c r="I99" s="30">
        <f>VLOOKUP(G99,'UNIT CODES'!$A$2:$B$5,2,FALSE)*(F99)*(C99)</f>
        <v>6</v>
      </c>
    </row>
    <row r="100" spans="1:10" x14ac:dyDescent="0.4">
      <c r="A100" s="3">
        <v>96</v>
      </c>
      <c r="B100" s="3" t="s">
        <v>184</v>
      </c>
      <c r="C100" s="3">
        <v>10</v>
      </c>
      <c r="D100" s="4">
        <v>0.8</v>
      </c>
      <c r="E100" s="19" t="s">
        <v>28</v>
      </c>
      <c r="F100" s="3">
        <v>0.14000000000000001</v>
      </c>
      <c r="G100" s="19" t="s">
        <v>28</v>
      </c>
      <c r="H100" s="5">
        <f>VLOOKUP(E100,'UNIT CODES'!$A$2:$B$5,2,FALSE)*(D100)*(C100)</f>
        <v>8</v>
      </c>
      <c r="I100" s="30">
        <f>VLOOKUP(G100,'UNIT CODES'!$A$2:$B$5,2,FALSE)*(F100)*(C100)</f>
        <v>1.4000000000000001</v>
      </c>
    </row>
    <row r="101" spans="1:10" x14ac:dyDescent="0.4">
      <c r="A101" s="3">
        <v>97</v>
      </c>
      <c r="B101" s="3" t="s">
        <v>185</v>
      </c>
      <c r="C101" s="3">
        <v>2</v>
      </c>
      <c r="D101" s="4">
        <v>1.25</v>
      </c>
      <c r="E101" s="19" t="s">
        <v>28</v>
      </c>
      <c r="F101" s="3">
        <v>0.21</v>
      </c>
      <c r="G101" s="19" t="s">
        <v>28</v>
      </c>
      <c r="H101" s="5">
        <f>VLOOKUP(E101,'UNIT CODES'!$A$2:$B$5,2,FALSE)*(D101)*(C101)</f>
        <v>2.5</v>
      </c>
      <c r="I101" s="30">
        <f>VLOOKUP(G101,'UNIT CODES'!$A$2:$B$5,2,FALSE)*(F101)*(C101)</f>
        <v>0.42</v>
      </c>
    </row>
    <row r="102" spans="1:10" x14ac:dyDescent="0.4">
      <c r="A102" s="3">
        <v>98</v>
      </c>
      <c r="B102" s="3" t="s">
        <v>186</v>
      </c>
      <c r="C102" s="3">
        <v>6</v>
      </c>
      <c r="D102" s="4">
        <v>1</v>
      </c>
      <c r="E102" s="19" t="s">
        <v>28</v>
      </c>
      <c r="F102" s="3">
        <v>0.25</v>
      </c>
      <c r="G102" s="19" t="s">
        <v>28</v>
      </c>
      <c r="H102" s="5">
        <f>VLOOKUP(E102,'UNIT CODES'!$A$2:$B$5,2,FALSE)*(D102)*(C102)</f>
        <v>6</v>
      </c>
      <c r="I102" s="30">
        <f>VLOOKUP(G102,'UNIT CODES'!$A$2:$B$5,2,FALSE)*(F102)*(C102)</f>
        <v>1.5</v>
      </c>
    </row>
    <row r="103" spans="1:10" x14ac:dyDescent="0.4">
      <c r="A103" s="3">
        <v>99</v>
      </c>
      <c r="B103" s="3" t="s">
        <v>187</v>
      </c>
      <c r="C103" s="3">
        <v>8</v>
      </c>
      <c r="D103" s="4">
        <v>1</v>
      </c>
      <c r="E103" s="19" t="s">
        <v>28</v>
      </c>
      <c r="F103" s="3">
        <v>0.43</v>
      </c>
      <c r="G103" s="19" t="s">
        <v>28</v>
      </c>
      <c r="H103" s="5">
        <f>VLOOKUP(E103,'UNIT CODES'!$A$2:$B$5,2,FALSE)*(D103)*(C103)</f>
        <v>8</v>
      </c>
      <c r="I103" s="30">
        <f>VLOOKUP(G103,'UNIT CODES'!$A$2:$B$5,2,FALSE)*(F103)*(C103)</f>
        <v>3.44</v>
      </c>
    </row>
    <row r="104" spans="1:10" x14ac:dyDescent="0.4">
      <c r="A104" s="3">
        <v>100</v>
      </c>
      <c r="B104" s="3" t="s">
        <v>188</v>
      </c>
      <c r="C104" s="3">
        <v>1</v>
      </c>
      <c r="D104" s="82">
        <v>0</v>
      </c>
      <c r="E104" s="19" t="s">
        <v>28</v>
      </c>
      <c r="F104" s="3">
        <v>3</v>
      </c>
      <c r="G104" s="19" t="s">
        <v>28</v>
      </c>
      <c r="H104" s="5">
        <f>VLOOKUP(E104,'UNIT CODES'!$A$2:$B$5,2,FALSE)*(D104)*(C104)</f>
        <v>0</v>
      </c>
      <c r="I104" s="30">
        <f>VLOOKUP(G104,'UNIT CODES'!$A$2:$B$5,2,FALSE)*(F104)*(C104)</f>
        <v>3</v>
      </c>
    </row>
    <row r="105" spans="1:10" x14ac:dyDescent="0.4">
      <c r="A105" s="3">
        <v>101</v>
      </c>
      <c r="B105" s="3" t="s">
        <v>189</v>
      </c>
      <c r="C105" s="3">
        <v>2</v>
      </c>
      <c r="D105" s="82">
        <v>0</v>
      </c>
      <c r="E105" s="19" t="s">
        <v>28</v>
      </c>
      <c r="F105" s="3">
        <v>3</v>
      </c>
      <c r="G105" s="19" t="s">
        <v>28</v>
      </c>
      <c r="H105" s="5">
        <f>VLOOKUP(E105,'UNIT CODES'!$A$2:$B$5,2,FALSE)*(D105)*(C105)</f>
        <v>0</v>
      </c>
      <c r="I105" s="30">
        <f>VLOOKUP(G105,'UNIT CODES'!$A$2:$B$5,2,FALSE)*(F105)*(C105)</f>
        <v>6</v>
      </c>
    </row>
    <row r="106" spans="1:10" x14ac:dyDescent="0.4">
      <c r="A106" s="3">
        <v>102</v>
      </c>
      <c r="B106" s="83" t="s">
        <v>195</v>
      </c>
      <c r="C106" s="3">
        <v>1</v>
      </c>
      <c r="D106" s="82">
        <v>0</v>
      </c>
      <c r="E106" s="19" t="s">
        <v>28</v>
      </c>
      <c r="F106" s="3">
        <v>50</v>
      </c>
      <c r="G106" s="19" t="s">
        <v>28</v>
      </c>
      <c r="H106" s="5">
        <f>VLOOKUP(E106,'UNIT CODES'!$A$2:$B$5,2,FALSE)*(D106)*(C106)</f>
        <v>0</v>
      </c>
      <c r="I106" s="30">
        <f>VLOOKUP(G106,'UNIT CODES'!$A$2:$B$5,2,FALSE)*(F106)*(C106)</f>
        <v>50</v>
      </c>
    </row>
    <row r="107" spans="1:10" ht="21.6" customHeight="1" x14ac:dyDescent="0.4">
      <c r="A107" s="3">
        <v>103</v>
      </c>
      <c r="B107" s="3"/>
      <c r="C107" s="3"/>
      <c r="D107" s="4"/>
      <c r="E107" s="19" t="s">
        <v>28</v>
      </c>
      <c r="F107" s="3"/>
      <c r="G107" s="19" t="s">
        <v>28</v>
      </c>
      <c r="H107" s="5">
        <f>VLOOKUP(E107,'UNIT CODES'!$A$2:$B$5,2,FALSE)*(D107)*(C107)</f>
        <v>0</v>
      </c>
      <c r="I107" s="30">
        <f>VLOOKUP(G107,'UNIT CODES'!$A$2:$B$5,2,FALSE)*(F107)*(C107)</f>
        <v>0</v>
      </c>
    </row>
    <row r="108" spans="1:10" x14ac:dyDescent="0.4">
      <c r="A108" s="21"/>
      <c r="B108" s="24" t="s">
        <v>32</v>
      </c>
      <c r="C108" s="21"/>
      <c r="D108" s="20"/>
      <c r="E108" s="25"/>
      <c r="F108" s="21"/>
      <c r="G108" s="25"/>
      <c r="H108" s="20"/>
      <c r="I108" s="21"/>
      <c r="J108" s="42" t="s">
        <v>30</v>
      </c>
    </row>
    <row r="109" spans="1:10" x14ac:dyDescent="0.4">
      <c r="A109" s="3">
        <v>1</v>
      </c>
      <c r="B109" s="51" t="s">
        <v>53</v>
      </c>
      <c r="C109" s="3"/>
      <c r="D109" s="4"/>
      <c r="E109" s="19" t="s">
        <v>28</v>
      </c>
      <c r="F109" s="3">
        <v>4</v>
      </c>
      <c r="G109" s="19" t="s">
        <v>28</v>
      </c>
      <c r="H109" s="5">
        <f>VLOOKUP(E109,'UNIT CODES'!$A$2:$B$5,2,FALSE)*(D109)*(C109)</f>
        <v>0</v>
      </c>
      <c r="I109" s="30">
        <f>VLOOKUP(G109,'UNIT CODES'!$A$2:$B$5,2,FALSE)*(F109)*(C109)</f>
        <v>0</v>
      </c>
    </row>
    <row r="110" spans="1:10" x14ac:dyDescent="0.4">
      <c r="A110" s="3">
        <v>2</v>
      </c>
      <c r="B110" s="51" t="s">
        <v>54</v>
      </c>
      <c r="C110" s="3">
        <v>1</v>
      </c>
      <c r="D110" s="4">
        <v>4000</v>
      </c>
      <c r="E110" s="19" t="s">
        <v>28</v>
      </c>
      <c r="F110" s="3">
        <v>4</v>
      </c>
      <c r="G110" s="19" t="s">
        <v>28</v>
      </c>
      <c r="H110" s="5">
        <f>VLOOKUP(E110,'UNIT CODES'!$A$2:$B$5,2,FALSE)*(D110)*(C110)</f>
        <v>4000</v>
      </c>
      <c r="I110" s="30">
        <f>VLOOKUP(G110,'UNIT CODES'!$A$2:$B$5,2,FALSE)*(F110)*(C110)</f>
        <v>4</v>
      </c>
    </row>
    <row r="111" spans="1:10" x14ac:dyDescent="0.4">
      <c r="A111" s="3">
        <v>3</v>
      </c>
      <c r="B111" s="51"/>
      <c r="C111" s="3"/>
      <c r="D111" s="4"/>
      <c r="E111" s="19" t="s">
        <v>28</v>
      </c>
      <c r="F111" s="3"/>
      <c r="G111" s="19" t="s">
        <v>28</v>
      </c>
      <c r="H111" s="5">
        <f>VLOOKUP(E111,'UNIT CODES'!$A$2:$B$5,2,FALSE)*(D111)*(C111)</f>
        <v>0</v>
      </c>
      <c r="I111" s="30">
        <f>VLOOKUP(G111,'UNIT CODES'!$A$2:$B$5,2,FALSE)*(F111)*(C111)</f>
        <v>0</v>
      </c>
    </row>
    <row r="112" spans="1:10" x14ac:dyDescent="0.4">
      <c r="F112" s="23" t="s">
        <v>34</v>
      </c>
      <c r="H112" s="5">
        <f>SUM(H5:H107)</f>
        <v>13255.192019999999</v>
      </c>
      <c r="I112" s="62">
        <f>SUM(I5:I111)</f>
        <v>635.74470000000008</v>
      </c>
      <c r="J112" s="63"/>
    </row>
    <row r="113" spans="2:11" x14ac:dyDescent="0.4">
      <c r="F113" s="1" t="s">
        <v>8</v>
      </c>
      <c r="G113" s="22">
        <v>0.15</v>
      </c>
      <c r="H113" s="5">
        <f>SUM(H112)*G113</f>
        <v>1988.2788029999997</v>
      </c>
      <c r="I113" s="49">
        <f>SUM(D121+D124)</f>
        <v>667.53193500000009</v>
      </c>
      <c r="J113" s="73" t="s">
        <v>79</v>
      </c>
    </row>
    <row r="114" spans="2:11" x14ac:dyDescent="0.4">
      <c r="F114" s="23" t="s">
        <v>35</v>
      </c>
      <c r="H114" s="5">
        <f>SUM(H109:H111)</f>
        <v>4000</v>
      </c>
      <c r="I114" s="37">
        <v>2</v>
      </c>
      <c r="J114" s="36" t="s">
        <v>40</v>
      </c>
    </row>
    <row r="115" spans="2:11" x14ac:dyDescent="0.4">
      <c r="F115" s="1" t="s">
        <v>8</v>
      </c>
      <c r="G115" s="22">
        <v>0.1</v>
      </c>
      <c r="H115" s="5">
        <f>SUM(H114)*G115</f>
        <v>400</v>
      </c>
      <c r="I115" s="37">
        <v>1</v>
      </c>
      <c r="J115" s="36" t="s">
        <v>41</v>
      </c>
    </row>
    <row r="116" spans="2:11" x14ac:dyDescent="0.4">
      <c r="F116" s="23" t="s">
        <v>33</v>
      </c>
      <c r="G116" s="22"/>
      <c r="H116" s="5">
        <f>SUM(H112:H115)</f>
        <v>19643.470822999996</v>
      </c>
      <c r="I116" s="35">
        <f>SUM(I113/I114/10)/I115</f>
        <v>33.376596750000004</v>
      </c>
      <c r="J116" s="36" t="s">
        <v>42</v>
      </c>
    </row>
    <row r="117" spans="2:11" x14ac:dyDescent="0.4">
      <c r="F117" s="1" t="s">
        <v>7</v>
      </c>
      <c r="G117" s="6">
        <v>0.09</v>
      </c>
      <c r="H117" s="5">
        <f>SUM(G117*H116)</f>
        <v>1767.9123740699995</v>
      </c>
      <c r="I117" s="37">
        <v>40</v>
      </c>
      <c r="J117" s="36" t="s">
        <v>43</v>
      </c>
    </row>
    <row r="118" spans="2:11" x14ac:dyDescent="0.4">
      <c r="F118" s="23" t="s">
        <v>5</v>
      </c>
      <c r="G118" s="7"/>
      <c r="H118" s="10">
        <f>SUM(H116:H117)</f>
        <v>21411.383197069994</v>
      </c>
      <c r="I118" s="38">
        <v>2.5</v>
      </c>
      <c r="J118" s="36" t="s">
        <v>44</v>
      </c>
    </row>
    <row r="119" spans="2:11" x14ac:dyDescent="0.4">
      <c r="G119" s="7"/>
      <c r="H119" s="8"/>
      <c r="I119" s="37">
        <v>12</v>
      </c>
      <c r="J119" s="36" t="s">
        <v>45</v>
      </c>
    </row>
    <row r="120" spans="2:11" x14ac:dyDescent="0.4">
      <c r="B120" s="9" t="s">
        <v>9</v>
      </c>
      <c r="C120" s="9"/>
      <c r="D120" s="9" t="s">
        <v>10</v>
      </c>
      <c r="E120" s="9"/>
      <c r="F120" s="9" t="s">
        <v>11</v>
      </c>
      <c r="G120" s="9"/>
      <c r="H120" s="9" t="s">
        <v>12</v>
      </c>
      <c r="I120" s="39">
        <f>SUM(I117/I119)*I118*I116</f>
        <v>278.13830625000008</v>
      </c>
      <c r="J120" s="36" t="s">
        <v>46</v>
      </c>
    </row>
    <row r="121" spans="2:11" x14ac:dyDescent="0.4">
      <c r="B121" s="1" t="s">
        <v>13</v>
      </c>
      <c r="D121" s="50">
        <f>SUM(I112)</f>
        <v>635.74470000000008</v>
      </c>
      <c r="F121" s="4">
        <v>34</v>
      </c>
      <c r="H121" s="10">
        <f>SUM(F121*D121)</f>
        <v>21615.319800000001</v>
      </c>
      <c r="I121" s="53"/>
      <c r="J121" s="54" t="s">
        <v>56</v>
      </c>
      <c r="K121" s="54" t="s">
        <v>39</v>
      </c>
    </row>
    <row r="122" spans="2:11" x14ac:dyDescent="0.4">
      <c r="I122" s="55" t="s">
        <v>57</v>
      </c>
      <c r="J122" s="55" t="s">
        <v>58</v>
      </c>
      <c r="K122" s="61"/>
    </row>
    <row r="123" spans="2:11" x14ac:dyDescent="0.4">
      <c r="B123" s="9" t="s">
        <v>14</v>
      </c>
      <c r="C123" s="9" t="s">
        <v>15</v>
      </c>
      <c r="D123" s="9" t="s">
        <v>16</v>
      </c>
      <c r="E123" s="9"/>
      <c r="F123" s="9" t="s">
        <v>11</v>
      </c>
      <c r="G123" s="9"/>
      <c r="H123" s="9" t="s">
        <v>12</v>
      </c>
      <c r="I123" s="53"/>
      <c r="J123" s="64" t="s">
        <v>60</v>
      </c>
      <c r="K123" s="61"/>
    </row>
    <row r="124" spans="2:11" x14ac:dyDescent="0.4">
      <c r="B124" s="14" t="s">
        <v>31</v>
      </c>
      <c r="C124" s="11">
        <v>0.05</v>
      </c>
      <c r="D124" s="30">
        <f>SUM(C124*I112)</f>
        <v>31.787235000000006</v>
      </c>
      <c r="F124" s="4">
        <v>45</v>
      </c>
      <c r="H124" s="10">
        <f>SUM(F124*D124)</f>
        <v>1430.4255750000002</v>
      </c>
      <c r="I124" s="53"/>
      <c r="J124" s="75" t="s">
        <v>82</v>
      </c>
      <c r="K124" s="61"/>
    </row>
    <row r="125" spans="2:11" x14ac:dyDescent="0.4">
      <c r="I125" s="55" t="s">
        <v>59</v>
      </c>
      <c r="J125" s="55" t="s">
        <v>58</v>
      </c>
      <c r="K125" s="61"/>
    </row>
    <row r="126" spans="2:11" x14ac:dyDescent="0.4">
      <c r="B126" s="71" t="s">
        <v>77</v>
      </c>
      <c r="C126" s="9"/>
      <c r="D126" s="9" t="s">
        <v>10</v>
      </c>
      <c r="E126" s="9"/>
      <c r="F126" s="9" t="s">
        <v>11</v>
      </c>
      <c r="G126" s="9"/>
      <c r="H126" s="9" t="s">
        <v>12</v>
      </c>
      <c r="I126" s="70"/>
      <c r="J126" s="64" t="s">
        <v>60</v>
      </c>
      <c r="K126" s="61"/>
    </row>
    <row r="127" spans="2:11" x14ac:dyDescent="0.4">
      <c r="B127" s="72" t="s">
        <v>80</v>
      </c>
      <c r="C127" s="16"/>
      <c r="D127" s="74"/>
      <c r="F127" s="4">
        <v>34</v>
      </c>
      <c r="H127" s="10">
        <f>SUM(F127*D127)</f>
        <v>0</v>
      </c>
      <c r="I127" s="53"/>
      <c r="J127" s="75" t="s">
        <v>82</v>
      </c>
      <c r="K127" s="61"/>
    </row>
    <row r="128" spans="2:11" x14ac:dyDescent="0.4">
      <c r="I128" s="53"/>
      <c r="J128" s="55"/>
      <c r="K128" s="61"/>
    </row>
    <row r="129" spans="1:11" x14ac:dyDescent="0.4">
      <c r="B129" s="9" t="s">
        <v>17</v>
      </c>
      <c r="C129" s="18"/>
      <c r="D129" s="32" t="s">
        <v>39</v>
      </c>
      <c r="E129" s="9"/>
      <c r="F129" s="18"/>
      <c r="G129" s="34" t="s">
        <v>8</v>
      </c>
      <c r="H129" s="9" t="s">
        <v>12</v>
      </c>
      <c r="I129" s="75" t="s">
        <v>50</v>
      </c>
      <c r="J129" s="55"/>
      <c r="K129" s="61"/>
    </row>
    <row r="130" spans="1:11" x14ac:dyDescent="0.4">
      <c r="B130" s="48" t="s">
        <v>50</v>
      </c>
      <c r="C130" s="18"/>
      <c r="D130" s="4">
        <v>0</v>
      </c>
      <c r="F130" s="33"/>
      <c r="G130" s="11">
        <v>0.1</v>
      </c>
      <c r="H130" s="10">
        <f>SUM(G130*D130)+D130</f>
        <v>0</v>
      </c>
      <c r="I130" s="60"/>
      <c r="J130" s="58"/>
      <c r="K130" s="56"/>
    </row>
    <row r="131" spans="1:11" x14ac:dyDescent="0.4">
      <c r="A131" s="45"/>
      <c r="B131" s="45" t="s">
        <v>51</v>
      </c>
      <c r="C131" s="18"/>
      <c r="D131" s="4">
        <v>0</v>
      </c>
      <c r="F131" s="33"/>
      <c r="G131" s="11">
        <v>0.1</v>
      </c>
      <c r="H131" s="10">
        <f>SUM(G131*D131)+D131</f>
        <v>0</v>
      </c>
      <c r="I131" s="60"/>
      <c r="J131" s="58"/>
      <c r="K131" s="56"/>
    </row>
    <row r="132" spans="1:11" x14ac:dyDescent="0.4">
      <c r="B132" s="45" t="s">
        <v>52</v>
      </c>
      <c r="C132" s="12"/>
      <c r="D132" s="4">
        <v>0</v>
      </c>
      <c r="F132" s="33"/>
      <c r="G132" s="11">
        <v>0.1</v>
      </c>
      <c r="H132" s="57">
        <f>SUM(G132*D132)+D132</f>
        <v>0</v>
      </c>
      <c r="I132" s="75" t="s">
        <v>51</v>
      </c>
      <c r="J132" s="55"/>
      <c r="K132" s="56"/>
    </row>
    <row r="133" spans="1:11" x14ac:dyDescent="0.4">
      <c r="B133" s="72" t="s">
        <v>84</v>
      </c>
      <c r="D133" s="4">
        <v>0</v>
      </c>
      <c r="F133" s="33"/>
      <c r="G133" s="11">
        <v>0.1</v>
      </c>
      <c r="H133" s="57">
        <f>SUM(G133*D133)+D133</f>
        <v>0</v>
      </c>
      <c r="I133" s="53"/>
      <c r="J133" s="55"/>
      <c r="K133" s="56"/>
    </row>
    <row r="134" spans="1:11" x14ac:dyDescent="0.4">
      <c r="D134" s="44"/>
      <c r="F134" s="33"/>
      <c r="G134" s="16"/>
      <c r="H134" s="10">
        <f>SUM(H130:H133)</f>
        <v>0</v>
      </c>
      <c r="I134" s="76"/>
      <c r="J134" s="58"/>
      <c r="K134" s="56"/>
    </row>
    <row r="135" spans="1:11" x14ac:dyDescent="0.4">
      <c r="I135" s="75" t="s">
        <v>83</v>
      </c>
      <c r="J135" s="58"/>
      <c r="K135" s="56"/>
    </row>
    <row r="136" spans="1:11" x14ac:dyDescent="0.4">
      <c r="B136" s="9" t="s">
        <v>19</v>
      </c>
      <c r="C136" s="9" t="s">
        <v>20</v>
      </c>
      <c r="D136" s="9"/>
      <c r="E136" s="9"/>
      <c r="F136" s="9" t="s">
        <v>21</v>
      </c>
      <c r="G136" s="9"/>
      <c r="H136" s="9" t="s">
        <v>12</v>
      </c>
      <c r="I136" s="60"/>
      <c r="J136" s="58"/>
      <c r="K136" s="56"/>
    </row>
    <row r="137" spans="1:11" x14ac:dyDescent="0.4">
      <c r="B137" s="31" t="s">
        <v>38</v>
      </c>
      <c r="C137" s="3">
        <v>1</v>
      </c>
      <c r="F137" s="4">
        <v>500</v>
      </c>
      <c r="H137" s="59">
        <f>SUM(F137*C137)</f>
        <v>500</v>
      </c>
      <c r="I137" s="53"/>
      <c r="J137" s="55"/>
      <c r="K137" s="56"/>
    </row>
    <row r="138" spans="1:11" x14ac:dyDescent="0.4">
      <c r="B138" s="45" t="s">
        <v>49</v>
      </c>
      <c r="C138" s="3">
        <v>1</v>
      </c>
      <c r="F138" s="4">
        <v>500</v>
      </c>
      <c r="H138" s="59">
        <f>SUM(F138*C138)</f>
        <v>500</v>
      </c>
      <c r="I138" s="75" t="s">
        <v>85</v>
      </c>
      <c r="J138" s="55"/>
      <c r="K138" s="56"/>
    </row>
    <row r="139" spans="1:11" x14ac:dyDescent="0.4">
      <c r="B139" s="1" t="s">
        <v>22</v>
      </c>
      <c r="C139" s="36">
        <v>1</v>
      </c>
      <c r="D139" s="40"/>
      <c r="E139" s="40"/>
      <c r="F139" s="41">
        <f>SUM(I120+I149)</f>
        <v>278.13830625000008</v>
      </c>
      <c r="H139" s="5">
        <f>SUM(F139*C139)</f>
        <v>278.13830625000008</v>
      </c>
      <c r="J139" s="3"/>
      <c r="K139" s="3"/>
    </row>
    <row r="140" spans="1:11" x14ac:dyDescent="0.4">
      <c r="B140" s="72" t="s">
        <v>86</v>
      </c>
      <c r="C140" s="46">
        <v>0</v>
      </c>
      <c r="D140" s="40"/>
      <c r="E140" s="40"/>
      <c r="F140" s="47">
        <v>200</v>
      </c>
      <c r="H140" s="5">
        <f>SUM(F140*C140)</f>
        <v>0</v>
      </c>
      <c r="J140" s="3"/>
      <c r="K140" s="3"/>
    </row>
    <row r="141" spans="1:11" x14ac:dyDescent="0.4">
      <c r="C141" s="3">
        <v>0</v>
      </c>
      <c r="F141" s="4">
        <v>0</v>
      </c>
      <c r="H141" s="5">
        <f>SUM(F141*C141)</f>
        <v>0</v>
      </c>
      <c r="J141" s="3"/>
      <c r="K141" s="3"/>
    </row>
    <row r="142" spans="1:11" x14ac:dyDescent="0.4">
      <c r="F142" s="9" t="s">
        <v>12</v>
      </c>
      <c r="H142" s="10">
        <f>SUM(H137:H141)</f>
        <v>1278.1383062500001</v>
      </c>
      <c r="J142" s="3"/>
      <c r="K142" s="3"/>
    </row>
    <row r="144" spans="1:11" x14ac:dyDescent="0.4">
      <c r="B144" s="9" t="s">
        <v>23</v>
      </c>
      <c r="C144" s="9" t="s">
        <v>20</v>
      </c>
      <c r="D144" s="9" t="s">
        <v>21</v>
      </c>
      <c r="E144" s="9"/>
      <c r="F144" s="9" t="s">
        <v>18</v>
      </c>
      <c r="G144" s="9" t="s">
        <v>15</v>
      </c>
      <c r="H144" s="9" t="s">
        <v>12</v>
      </c>
    </row>
    <row r="145" spans="2:10" x14ac:dyDescent="0.4">
      <c r="B145" s="52" t="s">
        <v>55</v>
      </c>
      <c r="C145" s="3"/>
      <c r="D145" s="4">
        <v>250</v>
      </c>
      <c r="F145" s="5">
        <f>SUM(C145*D145)</f>
        <v>0</v>
      </c>
      <c r="G145" s="13">
        <v>0.1</v>
      </c>
      <c r="H145" s="5">
        <f>SUM(G145*F145)+F145</f>
        <v>0</v>
      </c>
      <c r="I145" s="4">
        <v>0</v>
      </c>
      <c r="J145" s="43" t="s">
        <v>48</v>
      </c>
    </row>
    <row r="146" spans="2:10" x14ac:dyDescent="0.4">
      <c r="B146" s="72" t="s">
        <v>36</v>
      </c>
      <c r="C146" s="3"/>
      <c r="D146" s="4"/>
      <c r="F146" s="5">
        <f>SUM(C146*D146)</f>
        <v>0</v>
      </c>
      <c r="G146" s="13">
        <v>0.1</v>
      </c>
      <c r="H146" s="5">
        <f>SUM(G146*F146)+F146</f>
        <v>0</v>
      </c>
      <c r="I146" s="4">
        <v>0</v>
      </c>
      <c r="J146" s="43" t="s">
        <v>48</v>
      </c>
    </row>
    <row r="147" spans="2:10" x14ac:dyDescent="0.4">
      <c r="B147" s="72" t="s">
        <v>81</v>
      </c>
      <c r="C147" s="3"/>
      <c r="D147" s="4"/>
      <c r="F147" s="5">
        <f>SUM(C147*D147)</f>
        <v>0</v>
      </c>
      <c r="G147" s="13">
        <v>0.1</v>
      </c>
      <c r="H147" s="5">
        <f>SUM(G147*F147)+F147</f>
        <v>0</v>
      </c>
      <c r="I147" s="4">
        <v>0</v>
      </c>
      <c r="J147" s="43" t="s">
        <v>48</v>
      </c>
    </row>
    <row r="148" spans="2:10" x14ac:dyDescent="0.4">
      <c r="B148" s="72" t="s">
        <v>78</v>
      </c>
      <c r="C148" s="3"/>
      <c r="D148" s="4"/>
      <c r="F148" s="5">
        <f>SUM(C148*D148)</f>
        <v>0</v>
      </c>
      <c r="G148" s="13">
        <v>0.1</v>
      </c>
      <c r="H148" s="5">
        <f>SUM(G148*F148)+F148</f>
        <v>0</v>
      </c>
      <c r="I148" s="4">
        <v>0</v>
      </c>
      <c r="J148" s="43" t="s">
        <v>48</v>
      </c>
    </row>
    <row r="149" spans="2:10" x14ac:dyDescent="0.4">
      <c r="H149" s="10">
        <f>SUM(H145:H148)</f>
        <v>0</v>
      </c>
      <c r="I149" s="39">
        <f>SUM(I145:I148)</f>
        <v>0</v>
      </c>
      <c r="J149" s="36" t="s">
        <v>47</v>
      </c>
    </row>
    <row r="152" spans="2:10" x14ac:dyDescent="0.4">
      <c r="B152" s="26" t="s">
        <v>5</v>
      </c>
      <c r="H152" s="5">
        <f>SUM(H118)</f>
        <v>21411.383197069994</v>
      </c>
    </row>
    <row r="153" spans="2:10" x14ac:dyDescent="0.4">
      <c r="B153" s="9" t="s">
        <v>9</v>
      </c>
      <c r="H153" s="5">
        <f>SUM(H121)</f>
        <v>21615.319800000001</v>
      </c>
    </row>
    <row r="154" spans="2:10" x14ac:dyDescent="0.4">
      <c r="B154" s="9" t="s">
        <v>14</v>
      </c>
      <c r="H154" s="5">
        <f>SUM(H124)</f>
        <v>1430.4255750000002</v>
      </c>
    </row>
    <row r="155" spans="2:10" x14ac:dyDescent="0.4">
      <c r="B155" s="71" t="s">
        <v>77</v>
      </c>
      <c r="H155" s="5">
        <f>SUM(H127)</f>
        <v>0</v>
      </c>
    </row>
    <row r="156" spans="2:10" x14ac:dyDescent="0.4">
      <c r="B156" s="9" t="s">
        <v>17</v>
      </c>
      <c r="H156" s="5">
        <f>SUM(H134)</f>
        <v>0</v>
      </c>
    </row>
    <row r="157" spans="2:10" x14ac:dyDescent="0.4">
      <c r="B157" s="9" t="s">
        <v>19</v>
      </c>
      <c r="H157" s="5">
        <f>SUM(H142)</f>
        <v>1278.1383062500001</v>
      </c>
    </row>
    <row r="158" spans="2:10" x14ac:dyDescent="0.4">
      <c r="B158" s="9" t="s">
        <v>23</v>
      </c>
      <c r="H158" s="5">
        <f>SUM(H149)</f>
        <v>0</v>
      </c>
    </row>
    <row r="159" spans="2:10" x14ac:dyDescent="0.4">
      <c r="B159" s="9" t="s">
        <v>24</v>
      </c>
      <c r="H159" s="4"/>
    </row>
    <row r="160" spans="2:10" ht="25.8" x14ac:dyDescent="0.5">
      <c r="F160" s="27" t="s">
        <v>37</v>
      </c>
      <c r="H160" s="28">
        <f>SUM(H152:H159)</f>
        <v>45735.266878319999</v>
      </c>
    </row>
    <row r="162" spans="1:2" x14ac:dyDescent="0.4">
      <c r="A162" s="1">
        <v>1</v>
      </c>
      <c r="B162" s="84" t="s">
        <v>194</v>
      </c>
    </row>
    <row r="163" spans="1:2" x14ac:dyDescent="0.4">
      <c r="A163" s="1">
        <v>2</v>
      </c>
      <c r="B163" s="80" t="s">
        <v>89</v>
      </c>
    </row>
    <row r="164" spans="1:2" x14ac:dyDescent="0.4">
      <c r="A164" s="1">
        <v>3</v>
      </c>
      <c r="B164" s="87" t="s">
        <v>196</v>
      </c>
    </row>
    <row r="165" spans="1:2" x14ac:dyDescent="0.4">
      <c r="A165" s="1">
        <v>4</v>
      </c>
      <c r="B165" s="84" t="s">
        <v>193</v>
      </c>
    </row>
    <row r="166" spans="1:2" x14ac:dyDescent="0.4">
      <c r="A166" s="1">
        <v>5</v>
      </c>
      <c r="B166" s="87" t="s">
        <v>197</v>
      </c>
    </row>
  </sheetData>
  <pageMargins left="0.7" right="0.7" top="0.75" bottom="0.75" header="0.3" footer="0.3"/>
  <pageSetup scale="4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29" sqref="A29"/>
    </sheetView>
  </sheetViews>
  <sheetFormatPr defaultColWidth="9.109375" defaultRowHeight="21" x14ac:dyDescent="0.4"/>
  <cols>
    <col min="1" max="1" width="16.44140625" style="14" bestFit="1" customWidth="1"/>
    <col min="2" max="2" width="10.6640625" style="14" bestFit="1" customWidth="1"/>
    <col min="3" max="16384" width="9.109375" style="14"/>
  </cols>
  <sheetData>
    <row r="1" spans="1:2" x14ac:dyDescent="0.4">
      <c r="A1" s="14" t="s">
        <v>26</v>
      </c>
      <c r="B1" s="14" t="s">
        <v>27</v>
      </c>
    </row>
    <row r="2" spans="1:2" x14ac:dyDescent="0.4">
      <c r="A2" s="14" t="s">
        <v>28</v>
      </c>
      <c r="B2" s="14">
        <v>1</v>
      </c>
    </row>
    <row r="3" spans="1:2" x14ac:dyDescent="0.4">
      <c r="A3" s="14" t="s">
        <v>25</v>
      </c>
      <c r="B3" s="14">
        <v>0.01</v>
      </c>
    </row>
    <row r="4" spans="1:2" x14ac:dyDescent="0.4">
      <c r="A4" s="14" t="s">
        <v>29</v>
      </c>
      <c r="B4" s="14">
        <v>1E-3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1"/>
  <sheetViews>
    <sheetView showGridLines="0" workbookViewId="0">
      <selection activeCell="F11" sqref="F11"/>
    </sheetView>
  </sheetViews>
  <sheetFormatPr defaultRowHeight="21" x14ac:dyDescent="0.4"/>
  <cols>
    <col min="1" max="1" width="8.88671875" style="65"/>
    <col min="2" max="2" width="29.88671875" style="65" customWidth="1"/>
    <col min="3" max="3" width="11.33203125" style="65" bestFit="1" customWidth="1"/>
    <col min="4" max="5" width="13.77734375" style="65" bestFit="1" customWidth="1"/>
    <col min="6" max="16384" width="8.88671875" style="65"/>
  </cols>
  <sheetData>
    <row r="2" spans="2:5" x14ac:dyDescent="0.4">
      <c r="B2" s="65" t="s">
        <v>61</v>
      </c>
    </row>
    <row r="3" spans="2:5" x14ac:dyDescent="0.4">
      <c r="C3" s="66" t="s">
        <v>63</v>
      </c>
      <c r="D3" s="66" t="s">
        <v>65</v>
      </c>
      <c r="E3" s="66" t="s">
        <v>64</v>
      </c>
    </row>
    <row r="4" spans="2:5" x14ac:dyDescent="0.4">
      <c r="B4" s="68" t="s">
        <v>62</v>
      </c>
      <c r="C4" s="69">
        <v>230</v>
      </c>
      <c r="D4" s="69">
        <v>690</v>
      </c>
      <c r="E4" s="69">
        <v>1980</v>
      </c>
    </row>
    <row r="5" spans="2:5" x14ac:dyDescent="0.4">
      <c r="B5" s="68" t="s">
        <v>66</v>
      </c>
      <c r="C5" s="69">
        <v>155</v>
      </c>
      <c r="D5" s="69">
        <v>620</v>
      </c>
      <c r="E5" s="69">
        <v>1740</v>
      </c>
    </row>
    <row r="6" spans="2:5" x14ac:dyDescent="0.4">
      <c r="B6" s="68" t="s">
        <v>67</v>
      </c>
      <c r="C6" s="69">
        <v>180</v>
      </c>
      <c r="D6" s="69">
        <v>540</v>
      </c>
      <c r="E6" s="69">
        <v>1620</v>
      </c>
    </row>
    <row r="7" spans="2:5" x14ac:dyDescent="0.4">
      <c r="B7" s="68" t="s">
        <v>68</v>
      </c>
      <c r="C7" s="69">
        <v>100</v>
      </c>
      <c r="D7" s="69">
        <v>300</v>
      </c>
      <c r="E7" s="69">
        <v>900</v>
      </c>
    </row>
    <row r="8" spans="2:5" x14ac:dyDescent="0.4">
      <c r="B8" s="68" t="s">
        <v>69</v>
      </c>
      <c r="C8" s="69">
        <v>75</v>
      </c>
      <c r="D8" s="69">
        <v>300</v>
      </c>
      <c r="E8" s="69">
        <v>900</v>
      </c>
    </row>
    <row r="9" spans="2:5" x14ac:dyDescent="0.4">
      <c r="B9" s="68" t="s">
        <v>70</v>
      </c>
      <c r="C9" s="69">
        <v>75</v>
      </c>
      <c r="D9" s="69">
        <v>300</v>
      </c>
      <c r="E9" s="69">
        <v>900</v>
      </c>
    </row>
    <row r="10" spans="2:5" x14ac:dyDescent="0.4">
      <c r="B10" s="68" t="s">
        <v>71</v>
      </c>
      <c r="C10" s="69">
        <v>120</v>
      </c>
      <c r="D10" s="69">
        <v>480</v>
      </c>
      <c r="E10" s="69">
        <v>1440</v>
      </c>
    </row>
    <row r="11" spans="2:5" x14ac:dyDescent="0.4">
      <c r="B11" s="68" t="s">
        <v>72</v>
      </c>
      <c r="C11" s="69">
        <v>80</v>
      </c>
      <c r="D11" s="69">
        <v>320</v>
      </c>
      <c r="E11" s="69"/>
    </row>
    <row r="12" spans="2:5" x14ac:dyDescent="0.4">
      <c r="B12" s="68" t="s">
        <v>73</v>
      </c>
      <c r="C12" s="69">
        <v>135</v>
      </c>
      <c r="D12" s="69">
        <v>405</v>
      </c>
      <c r="E12" s="69">
        <v>1125</v>
      </c>
    </row>
    <row r="13" spans="2:5" x14ac:dyDescent="0.4">
      <c r="B13" s="68" t="s">
        <v>74</v>
      </c>
      <c r="C13" s="69">
        <v>250</v>
      </c>
      <c r="D13" s="69">
        <v>750</v>
      </c>
      <c r="E13" s="69">
        <v>2000</v>
      </c>
    </row>
    <row r="14" spans="2:5" x14ac:dyDescent="0.4">
      <c r="B14" s="68" t="s">
        <v>75</v>
      </c>
      <c r="C14" s="69">
        <v>250</v>
      </c>
      <c r="D14" s="69">
        <v>750</v>
      </c>
      <c r="E14" s="69">
        <v>2115</v>
      </c>
    </row>
    <row r="15" spans="2:5" x14ac:dyDescent="0.4">
      <c r="B15" s="68" t="s">
        <v>76</v>
      </c>
      <c r="C15" s="69">
        <v>360</v>
      </c>
      <c r="D15" s="69">
        <v>1080</v>
      </c>
      <c r="E15" s="69">
        <v>3150</v>
      </c>
    </row>
    <row r="16" spans="2:5" x14ac:dyDescent="0.4">
      <c r="B16" s="68"/>
      <c r="C16" s="69"/>
      <c r="D16" s="69"/>
      <c r="E16" s="69"/>
    </row>
    <row r="17" spans="2:5" x14ac:dyDescent="0.4">
      <c r="B17" s="68"/>
      <c r="C17" s="69"/>
      <c r="D17" s="69"/>
      <c r="E17" s="69"/>
    </row>
    <row r="18" spans="2:5" x14ac:dyDescent="0.4">
      <c r="C18" s="67"/>
      <c r="D18" s="67"/>
      <c r="E18" s="67"/>
    </row>
    <row r="19" spans="2:5" x14ac:dyDescent="0.4">
      <c r="C19" s="67"/>
      <c r="D19" s="67"/>
      <c r="E19" s="67"/>
    </row>
    <row r="20" spans="2:5" x14ac:dyDescent="0.4">
      <c r="C20" s="67"/>
      <c r="D20" s="67"/>
      <c r="E20" s="67"/>
    </row>
    <row r="21" spans="2:5" x14ac:dyDescent="0.4">
      <c r="C21" s="67"/>
      <c r="D21" s="67"/>
      <c r="E21" s="67"/>
    </row>
    <row r="22" spans="2:5" x14ac:dyDescent="0.4">
      <c r="C22" s="67"/>
      <c r="D22" s="67"/>
      <c r="E22" s="67"/>
    </row>
    <row r="23" spans="2:5" x14ac:dyDescent="0.4">
      <c r="C23" s="67"/>
      <c r="D23" s="67"/>
      <c r="E23" s="67"/>
    </row>
    <row r="24" spans="2:5" x14ac:dyDescent="0.4">
      <c r="C24" s="67"/>
      <c r="D24" s="67"/>
      <c r="E24" s="67"/>
    </row>
    <row r="25" spans="2:5" x14ac:dyDescent="0.4">
      <c r="C25" s="67"/>
      <c r="D25" s="67"/>
      <c r="E25" s="67"/>
    </row>
    <row r="26" spans="2:5" x14ac:dyDescent="0.4">
      <c r="C26" s="67"/>
      <c r="D26" s="67"/>
      <c r="E26" s="67"/>
    </row>
    <row r="27" spans="2:5" x14ac:dyDescent="0.4">
      <c r="C27" s="67"/>
      <c r="D27" s="67"/>
      <c r="E27" s="67"/>
    </row>
    <row r="28" spans="2:5" x14ac:dyDescent="0.4">
      <c r="C28" s="67"/>
      <c r="D28" s="67"/>
      <c r="E28" s="67"/>
    </row>
    <row r="29" spans="2:5" x14ac:dyDescent="0.4">
      <c r="C29" s="67"/>
      <c r="D29" s="67"/>
      <c r="E29" s="67"/>
    </row>
    <row r="30" spans="2:5" x14ac:dyDescent="0.4">
      <c r="C30" s="67"/>
      <c r="D30" s="67"/>
      <c r="E30" s="67"/>
    </row>
    <row r="31" spans="2:5" x14ac:dyDescent="0.4">
      <c r="C31" s="67"/>
      <c r="D31" s="67"/>
      <c r="E31" s="67"/>
    </row>
    <row r="32" spans="2:5" x14ac:dyDescent="0.4">
      <c r="C32" s="67"/>
      <c r="D32" s="67"/>
      <c r="E32" s="67"/>
    </row>
    <row r="33" spans="3:5" x14ac:dyDescent="0.4">
      <c r="C33" s="67"/>
      <c r="D33" s="67"/>
      <c r="E33" s="67"/>
    </row>
    <row r="34" spans="3:5" x14ac:dyDescent="0.4">
      <c r="C34" s="67"/>
      <c r="D34" s="67"/>
      <c r="E34" s="67"/>
    </row>
    <row r="35" spans="3:5" x14ac:dyDescent="0.4">
      <c r="C35" s="67"/>
      <c r="D35" s="67"/>
      <c r="E35" s="67"/>
    </row>
    <row r="36" spans="3:5" x14ac:dyDescent="0.4">
      <c r="C36" s="67"/>
      <c r="D36" s="67"/>
      <c r="E36" s="67"/>
    </row>
    <row r="37" spans="3:5" x14ac:dyDescent="0.4">
      <c r="C37" s="67"/>
      <c r="D37" s="67"/>
      <c r="E37" s="67"/>
    </row>
    <row r="38" spans="3:5" x14ac:dyDescent="0.4">
      <c r="C38" s="67"/>
      <c r="D38" s="67"/>
      <c r="E38" s="67"/>
    </row>
    <row r="39" spans="3:5" x14ac:dyDescent="0.4">
      <c r="C39" s="67"/>
      <c r="D39" s="67"/>
      <c r="E39" s="67"/>
    </row>
    <row r="40" spans="3:5" x14ac:dyDescent="0.4">
      <c r="C40" s="67"/>
      <c r="D40" s="67"/>
      <c r="E40" s="67"/>
    </row>
    <row r="41" spans="3:5" x14ac:dyDescent="0.4">
      <c r="C41" s="67"/>
      <c r="D41" s="67"/>
      <c r="E41" s="67"/>
    </row>
    <row r="42" spans="3:5" x14ac:dyDescent="0.4">
      <c r="C42" s="67"/>
      <c r="D42" s="67"/>
      <c r="E42" s="67"/>
    </row>
    <row r="43" spans="3:5" x14ac:dyDescent="0.4">
      <c r="C43" s="67"/>
      <c r="D43" s="67"/>
      <c r="E43" s="67"/>
    </row>
    <row r="44" spans="3:5" x14ac:dyDescent="0.4">
      <c r="C44" s="67"/>
      <c r="D44" s="67"/>
      <c r="E44" s="67"/>
    </row>
    <row r="45" spans="3:5" x14ac:dyDescent="0.4">
      <c r="C45" s="67"/>
      <c r="D45" s="67"/>
      <c r="E45" s="67"/>
    </row>
    <row r="46" spans="3:5" x14ac:dyDescent="0.4">
      <c r="C46" s="67"/>
      <c r="D46" s="67"/>
      <c r="E46" s="67"/>
    </row>
    <row r="47" spans="3:5" x14ac:dyDescent="0.4">
      <c r="C47" s="67"/>
      <c r="D47" s="67"/>
      <c r="E47" s="67"/>
    </row>
    <row r="48" spans="3:5" x14ac:dyDescent="0.4">
      <c r="C48" s="67"/>
      <c r="D48" s="67"/>
      <c r="E48" s="67"/>
    </row>
    <row r="49" spans="3:5" x14ac:dyDescent="0.4">
      <c r="C49" s="67"/>
      <c r="D49" s="67"/>
      <c r="E49" s="67"/>
    </row>
    <row r="50" spans="3:5" x14ac:dyDescent="0.4">
      <c r="C50" s="67"/>
      <c r="D50" s="67"/>
      <c r="E50" s="67"/>
    </row>
    <row r="51" spans="3:5" x14ac:dyDescent="0.4">
      <c r="C51" s="67"/>
      <c r="D51" s="67"/>
      <c r="E51" s="67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Worksheet</vt:lpstr>
      <vt:lpstr>UNIT CODES</vt:lpstr>
      <vt:lpstr>RENTALS</vt:lpstr>
      <vt:lpstr>'Bid Worksheet'!Print_Area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2019-06-11T20:36:20Z</dcterms:modified>
</cp:coreProperties>
</file>